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604" documentId="8_{1BBCA989-B0A1-4105-B7D0-FF7A2E3F4A44}" xr6:coauthVersionLast="47" xr6:coauthVersionMax="47" xr10:uidLastSave="{425433B7-19AB-4D3A-8F53-94C0AECC730D}"/>
  <bookViews>
    <workbookView xWindow="-120" yWindow="-120" windowWidth="29040" windowHeight="15720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3" l="1"/>
  <c r="C59" i="3"/>
  <c r="D34" i="3"/>
  <c r="C85" i="1"/>
  <c r="P84" i="1"/>
  <c r="O84" i="1"/>
  <c r="D84" i="1"/>
  <c r="E84" i="1"/>
  <c r="F84" i="1"/>
  <c r="G84" i="1"/>
  <c r="H84" i="1"/>
  <c r="I84" i="1"/>
  <c r="J84" i="1"/>
  <c r="K84" i="1"/>
  <c r="L84" i="1"/>
  <c r="M84" i="1"/>
  <c r="N84" i="1"/>
  <c r="C84" i="1"/>
  <c r="E231" i="2"/>
  <c r="E232" i="2"/>
  <c r="E233" i="2"/>
  <c r="E234" i="2"/>
  <c r="E235" i="2"/>
  <c r="E236" i="2"/>
  <c r="E237" i="2"/>
  <c r="E238" i="2"/>
  <c r="E239" i="2"/>
  <c r="E240" i="2"/>
  <c r="E230" i="2"/>
  <c r="E229" i="2"/>
  <c r="L45" i="3" l="1"/>
  <c r="L46" i="3"/>
  <c r="L47" i="3"/>
  <c r="L48" i="3"/>
  <c r="L49" i="3"/>
  <c r="L50" i="3"/>
  <c r="L51" i="3"/>
  <c r="L52" i="3"/>
  <c r="L53" i="3"/>
  <c r="L54" i="3"/>
  <c r="L55" i="3"/>
  <c r="L56" i="3"/>
  <c r="L57" i="3"/>
  <c r="J46" i="3"/>
  <c r="J47" i="3"/>
  <c r="J48" i="3"/>
  <c r="J49" i="3"/>
  <c r="J50" i="3"/>
  <c r="J51" i="3"/>
  <c r="J52" i="3"/>
  <c r="J53" i="3"/>
  <c r="J54" i="3"/>
  <c r="J55" i="3"/>
  <c r="J56" i="3"/>
  <c r="J57" i="3"/>
  <c r="K17" i="3"/>
  <c r="K18" i="3"/>
  <c r="L18" i="3" s="1"/>
  <c r="K19" i="3"/>
  <c r="L19" i="3" s="1"/>
  <c r="K20" i="3"/>
  <c r="K21" i="3"/>
  <c r="L21" i="3" s="1"/>
  <c r="K22" i="3"/>
  <c r="L22" i="3" s="1"/>
  <c r="K23" i="3"/>
  <c r="K24" i="3"/>
  <c r="L24" i="3" s="1"/>
  <c r="K25" i="3"/>
  <c r="L25" i="3" s="1"/>
  <c r="K26" i="3"/>
  <c r="L26" i="3" s="1"/>
  <c r="K27" i="3"/>
  <c r="L27" i="3" s="1"/>
  <c r="K28" i="3"/>
  <c r="K29" i="3"/>
  <c r="K30" i="3"/>
  <c r="L30" i="3" s="1"/>
  <c r="K31" i="3"/>
  <c r="L31" i="3" s="1"/>
  <c r="K32" i="3"/>
  <c r="K16" i="3"/>
  <c r="K15" i="3"/>
  <c r="O76" i="1"/>
  <c r="O77" i="1"/>
  <c r="O78" i="1"/>
  <c r="O79" i="1"/>
  <c r="O80" i="1"/>
  <c r="O81" i="1"/>
  <c r="O82" i="1"/>
  <c r="O25" i="1"/>
  <c r="O26" i="1"/>
  <c r="P26" i="1" s="1"/>
  <c r="O27" i="1"/>
  <c r="O28" i="1"/>
  <c r="O29" i="1"/>
  <c r="O30" i="1"/>
  <c r="O31" i="1"/>
  <c r="P31" i="1" s="1"/>
  <c r="O32" i="1"/>
  <c r="P32" i="1" s="1"/>
  <c r="O33" i="1"/>
  <c r="O55" i="1"/>
  <c r="O56" i="1"/>
  <c r="P56" i="1" s="1"/>
  <c r="O57" i="1"/>
  <c r="P57" i="1" s="1"/>
  <c r="O58" i="1"/>
  <c r="L32" i="3" l="1"/>
  <c r="L20" i="3"/>
  <c r="L29" i="3"/>
  <c r="L28" i="3"/>
  <c r="L17" i="3"/>
  <c r="L23" i="3"/>
  <c r="P30" i="1"/>
  <c r="P58" i="1"/>
  <c r="P29" i="1"/>
  <c r="P82" i="1"/>
  <c r="P33" i="1"/>
  <c r="P81" i="1"/>
  <c r="P80" i="1"/>
  <c r="P83" i="1"/>
  <c r="P28" i="1"/>
  <c r="P27" i="1"/>
  <c r="N83" i="1"/>
  <c r="O83" i="1" s="1"/>
  <c r="D54" i="3" l="1"/>
  <c r="H55" i="3"/>
  <c r="F55" i="3"/>
  <c r="D55" i="3"/>
  <c r="J29" i="3"/>
  <c r="H29" i="3"/>
  <c r="H54" i="3"/>
  <c r="F54" i="3"/>
  <c r="F29" i="3"/>
  <c r="D29" i="3"/>
  <c r="J28" i="3"/>
  <c r="O54" i="1"/>
  <c r="H53" i="3"/>
  <c r="H28" i="3"/>
  <c r="F28" i="3"/>
  <c r="F53" i="3"/>
  <c r="D28" i="3"/>
  <c r="D53" i="3"/>
  <c r="O53" i="1"/>
  <c r="O52" i="1"/>
  <c r="O51" i="1"/>
  <c r="P76" i="1" s="1"/>
  <c r="O50" i="1"/>
  <c r="P75" i="1" s="1"/>
  <c r="O24" i="1"/>
  <c r="O49" i="1"/>
  <c r="O23" i="1"/>
  <c r="O48" i="1"/>
  <c r="O22" i="1"/>
  <c r="O47" i="1"/>
  <c r="O21" i="1"/>
  <c r="O46" i="1"/>
  <c r="O20" i="1"/>
  <c r="P21" i="1" s="1"/>
  <c r="O45" i="1"/>
  <c r="P46" i="1" s="1"/>
  <c r="O19" i="1"/>
  <c r="O44" i="1"/>
  <c r="O18" i="1"/>
  <c r="O43" i="1"/>
  <c r="O17" i="1"/>
  <c r="O42" i="1"/>
  <c r="O16" i="1"/>
  <c r="P17" i="1"/>
  <c r="O41" i="1"/>
  <c r="J27" i="3"/>
  <c r="H52" i="3"/>
  <c r="H27" i="3"/>
  <c r="F52" i="3"/>
  <c r="F27" i="3"/>
  <c r="D27" i="3"/>
  <c r="D52" i="3"/>
  <c r="O74" i="1"/>
  <c r="O73" i="1"/>
  <c r="O72" i="1"/>
  <c r="O71" i="1"/>
  <c r="O70" i="1"/>
  <c r="O69" i="1"/>
  <c r="O68" i="1"/>
  <c r="O67" i="1"/>
  <c r="O66" i="1"/>
  <c r="J26" i="3"/>
  <c r="H26" i="3"/>
  <c r="F26" i="3"/>
  <c r="D26" i="3"/>
  <c r="H51" i="3"/>
  <c r="F51" i="3"/>
  <c r="D51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J45" i="3"/>
  <c r="H45" i="3"/>
  <c r="F45" i="3"/>
  <c r="D45" i="3"/>
  <c r="L44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L16" i="3"/>
  <c r="J16" i="3"/>
  <c r="H16" i="3"/>
  <c r="F16" i="3"/>
  <c r="D16" i="3"/>
  <c r="O75" i="1"/>
  <c r="P49" i="1" l="1"/>
  <c r="P66" i="1"/>
  <c r="P79" i="1"/>
  <c r="P54" i="1"/>
  <c r="P55" i="1"/>
  <c r="P53" i="1"/>
  <c r="P78" i="1"/>
  <c r="P68" i="1"/>
  <c r="P52" i="1"/>
  <c r="P77" i="1"/>
  <c r="P74" i="1"/>
  <c r="P24" i="1"/>
  <c r="P25" i="1"/>
  <c r="P23" i="1"/>
  <c r="P73" i="1"/>
  <c r="P48" i="1"/>
  <c r="P71" i="1"/>
  <c r="P44" i="1"/>
  <c r="P20" i="1"/>
  <c r="P47" i="1"/>
  <c r="P22" i="1"/>
  <c r="P42" i="1"/>
  <c r="P51" i="1"/>
  <c r="P50" i="1"/>
  <c r="P67" i="1"/>
  <c r="P69" i="1"/>
  <c r="P72" i="1"/>
  <c r="P45" i="1"/>
  <c r="P43" i="1"/>
  <c r="P18" i="1"/>
  <c r="P70" i="1"/>
  <c r="P19" i="1"/>
</calcChain>
</file>

<file path=xl/sharedStrings.xml><?xml version="1.0" encoding="utf-8"?>
<sst xmlns="http://schemas.openxmlformats.org/spreadsheetml/2006/main" count="731" uniqueCount="85">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</sst>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  <numFmt numFmtId="170" formatCode="#,##0.000"/>
    <numFmt numFmtId="171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7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9" fontId="4" fillId="0" borderId="23" xfId="3" applyFont="1" applyBorder="1"/>
    <xf numFmtId="170" fontId="0" fillId="0" borderId="0" xfId="0" applyNumberFormat="1"/>
    <xf numFmtId="171" fontId="0" fillId="0" borderId="0" xfId="0" applyNumberFormat="1"/>
    <xf numFmtId="165" fontId="0" fillId="0" borderId="24" xfId="2" applyNumberFormat="1" applyFont="1" applyBorder="1"/>
    <xf numFmtId="9" fontId="4" fillId="0" borderId="0" xfId="3" applyFont="1" applyFill="1" applyBorder="1"/>
    <xf numFmtId="17" fontId="0" fillId="0" borderId="0" xfId="0" applyNumberFormat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3"/>
  <sheetViews>
    <sheetView showGridLines="0" tabSelected="1" topLeftCell="A21" workbookViewId="0">
      <selection activeCell="I96" sqref="I96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4" max="14" width="13.140625" bestFit="1" customWidth="1"/>
    <col min="15" max="15" width="15.140625" bestFit="1" customWidth="1"/>
    <col min="16" max="16" width="20" bestFit="1" customWidth="1"/>
  </cols>
  <sheetData>
    <row r="9" spans="1:16" x14ac:dyDescent="0.25">
      <c r="B9" s="82" t="s">
        <v>76</v>
      </c>
    </row>
    <row r="10" spans="1:16" ht="15.75" thickBot="1" x14ac:dyDescent="0.3"/>
    <row r="11" spans="1:16" ht="15.75" thickBot="1" x14ac:dyDescent="0.3">
      <c r="G11" s="126" t="s">
        <v>15</v>
      </c>
      <c r="H11" s="127"/>
      <c r="I11" s="128"/>
      <c r="J11" s="32" t="s">
        <v>20</v>
      </c>
    </row>
    <row r="12" spans="1:16" ht="15.75" thickBot="1" x14ac:dyDescent="0.3">
      <c r="B12" s="81"/>
    </row>
    <row r="13" spans="1:16" ht="15.75" thickBot="1" x14ac:dyDescent="0.3">
      <c r="A13" s="34"/>
      <c r="B13" s="34"/>
      <c r="C13" s="34"/>
      <c r="D13" s="34"/>
      <c r="E13" s="34"/>
      <c r="G13" s="132" t="s">
        <v>64</v>
      </c>
      <c r="H13" s="133"/>
      <c r="I13" s="134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33" si="1">SUM(C22:N22)</f>
        <v>104219154.12</v>
      </c>
      <c r="P22" s="8">
        <f t="shared" ref="P22:P33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 t="shared" si="1"/>
        <v>44648970.260000005</v>
      </c>
      <c r="P29" s="8">
        <f t="shared" si="2"/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 t="shared" si="1"/>
        <v>51742713.440000013</v>
      </c>
      <c r="P30" s="8">
        <f t="shared" si="2"/>
        <v>0.1588780914473884</v>
      </c>
    </row>
    <row r="31" spans="2:17" x14ac:dyDescent="0.25">
      <c r="B31" s="86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f t="shared" si="1"/>
        <v>90068748.559999987</v>
      </c>
      <c r="P31" s="8">
        <f t="shared" si="2"/>
        <v>0.74070400587789442</v>
      </c>
      <c r="Q31" s="1"/>
    </row>
    <row r="32" spans="2:17" x14ac:dyDescent="0.25">
      <c r="B32" s="86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f t="shared" si="1"/>
        <v>54935935.50999999</v>
      </c>
      <c r="P32" s="8">
        <f t="shared" si="2"/>
        <v>-0.39006662812236148</v>
      </c>
      <c r="Q32" s="1"/>
    </row>
    <row r="33" spans="2:18" x14ac:dyDescent="0.25">
      <c r="B33" s="86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f t="shared" si="1"/>
        <v>70572955.560000002</v>
      </c>
      <c r="P33" s="8">
        <f t="shared" si="2"/>
        <v>0.28464100783636614</v>
      </c>
      <c r="Q33" s="1"/>
    </row>
    <row r="34" spans="2:18" x14ac:dyDescent="0.25">
      <c r="B34" s="86" t="s">
        <v>81</v>
      </c>
      <c r="C34" s="9">
        <v>9090453.2099999972</v>
      </c>
      <c r="D34" s="1">
        <v>3251468.07</v>
      </c>
      <c r="E34" s="1">
        <v>4524006.71</v>
      </c>
      <c r="F34" s="1">
        <v>7597057.5099999988</v>
      </c>
      <c r="G34" s="1">
        <v>3205554.3299999996</v>
      </c>
      <c r="H34" s="1">
        <v>6941921.6100000031</v>
      </c>
      <c r="I34" s="1">
        <v>7102644.9399999995</v>
      </c>
      <c r="J34" s="1">
        <v>8167439.8299999973</v>
      </c>
      <c r="K34" s="1">
        <v>5620112.3200000003</v>
      </c>
      <c r="L34" s="1">
        <v>8433550.8499999959</v>
      </c>
      <c r="M34" s="1">
        <v>8038455.1099999994</v>
      </c>
      <c r="N34" s="1">
        <v>2529741.23</v>
      </c>
      <c r="O34" s="10">
        <v>74502405.719999984</v>
      </c>
      <c r="P34" s="8">
        <v>5.5679263094759124E-2</v>
      </c>
      <c r="Q34" s="1"/>
    </row>
    <row r="35" spans="2:18" ht="15.75" thickBot="1" x14ac:dyDescent="0.3">
      <c r="B35" s="39" t="s">
        <v>84</v>
      </c>
      <c r="C35" s="52">
        <v>8345037</v>
      </c>
      <c r="D35" s="92">
        <v>5913119.9500000011</v>
      </c>
      <c r="E35" s="54">
        <v>5067791</v>
      </c>
      <c r="F35" s="54"/>
      <c r="G35" s="54"/>
      <c r="H35" s="92"/>
      <c r="I35" s="92"/>
      <c r="J35" s="116"/>
      <c r="K35" s="116"/>
      <c r="L35" s="54"/>
      <c r="M35" s="54"/>
      <c r="N35" s="120"/>
      <c r="O35" s="16"/>
      <c r="P35" s="117"/>
      <c r="Q35" s="1"/>
      <c r="R35" s="99"/>
    </row>
    <row r="36" spans="2:18" x14ac:dyDescent="0.25">
      <c r="B36" s="87"/>
      <c r="C36" s="1"/>
      <c r="D36" s="107"/>
      <c r="E36" s="1"/>
      <c r="F36" s="1"/>
      <c r="G36" s="1"/>
      <c r="H36" s="107"/>
      <c r="I36" s="1"/>
      <c r="J36" s="1"/>
      <c r="K36" s="1"/>
      <c r="L36" s="1"/>
      <c r="M36" s="1"/>
      <c r="N36" s="1"/>
      <c r="O36" s="88"/>
      <c r="P36" s="89"/>
      <c r="Q36" s="115"/>
      <c r="R36" s="99"/>
    </row>
    <row r="37" spans="2:18" ht="15.75" thickBot="1" x14ac:dyDescent="0.3">
      <c r="B37" s="40" t="s">
        <v>22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119"/>
    </row>
    <row r="38" spans="2:18" ht="15.75" thickBot="1" x14ac:dyDescent="0.3">
      <c r="G38" s="132" t="s">
        <v>21</v>
      </c>
      <c r="H38" s="133"/>
      <c r="I38" s="134"/>
      <c r="K38" s="1"/>
      <c r="L38" s="1"/>
      <c r="M38" s="1"/>
      <c r="N38" s="118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6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13</v>
      </c>
      <c r="O40" s="4" t="s">
        <v>35</v>
      </c>
      <c r="P40" s="5" t="s">
        <v>14</v>
      </c>
    </row>
    <row r="41" spans="2:18" x14ac:dyDescent="0.25">
      <c r="B41" s="37">
        <v>2007</v>
      </c>
      <c r="C41" s="6">
        <v>2506.1030000000001</v>
      </c>
      <c r="D41" s="2">
        <v>1964.2249999999999</v>
      </c>
      <c r="E41" s="2">
        <v>1546.607</v>
      </c>
      <c r="F41" s="2">
        <v>1291.2339999999999</v>
      </c>
      <c r="G41" s="2">
        <v>834.572</v>
      </c>
      <c r="H41" s="2">
        <v>771.9430000000001</v>
      </c>
      <c r="I41" s="2">
        <v>906.41</v>
      </c>
      <c r="J41" s="2">
        <v>675.26699999999994</v>
      </c>
      <c r="K41" s="2">
        <v>418.41600000000005</v>
      </c>
      <c r="L41" s="2">
        <v>1032.5119999999999</v>
      </c>
      <c r="M41" s="2">
        <v>1011.928</v>
      </c>
      <c r="N41" s="2">
        <v>2185.6799999999998</v>
      </c>
      <c r="O41" s="7">
        <f t="shared" ref="O41:O46" si="3">SUM(C41:N41)</f>
        <v>15144.896999999999</v>
      </c>
      <c r="P41" s="8"/>
    </row>
    <row r="42" spans="2:18" x14ac:dyDescent="0.25">
      <c r="B42" s="38">
        <v>2008</v>
      </c>
      <c r="C42" s="9">
        <v>847.9799999999999</v>
      </c>
      <c r="D42" s="1">
        <v>966.88</v>
      </c>
      <c r="E42" s="1">
        <v>898.15900000000011</v>
      </c>
      <c r="F42" s="1">
        <v>517.61099999999988</v>
      </c>
      <c r="G42" s="1">
        <v>638.67399999999998</v>
      </c>
      <c r="H42" s="1">
        <v>617.11199999999997</v>
      </c>
      <c r="I42" s="1">
        <v>593.28400000000011</v>
      </c>
      <c r="J42" s="1">
        <v>676</v>
      </c>
      <c r="K42" s="1">
        <v>916.93999999999983</v>
      </c>
      <c r="L42" s="1">
        <v>1001.184</v>
      </c>
      <c r="M42" s="1">
        <v>772.85599999999999</v>
      </c>
      <c r="N42" s="1">
        <v>1121.4280000000001</v>
      </c>
      <c r="O42" s="10">
        <f t="shared" si="3"/>
        <v>9568.1080000000002</v>
      </c>
      <c r="P42" s="8">
        <f>+O42/O41-1</f>
        <v>-0.3682289156538997</v>
      </c>
    </row>
    <row r="43" spans="2:18" x14ac:dyDescent="0.25">
      <c r="B43" s="38">
        <v>2009</v>
      </c>
      <c r="C43" s="9">
        <v>1234.3159999999998</v>
      </c>
      <c r="D43" s="1">
        <v>696.72799999999995</v>
      </c>
      <c r="E43" s="1">
        <v>1207.1759999999999</v>
      </c>
      <c r="F43" s="1">
        <v>1776.1840000000002</v>
      </c>
      <c r="G43" s="1">
        <v>2183.7280000000001</v>
      </c>
      <c r="H43" s="1">
        <v>3344.7059999999997</v>
      </c>
      <c r="I43" s="1">
        <v>1531.6760000000002</v>
      </c>
      <c r="J43" s="1">
        <v>1615.049</v>
      </c>
      <c r="K43" s="1">
        <v>1439.9750000000001</v>
      </c>
      <c r="L43" s="1">
        <v>699.05599999999993</v>
      </c>
      <c r="M43" s="1">
        <v>961.01199999999983</v>
      </c>
      <c r="N43" s="1">
        <v>1245.1279999999999</v>
      </c>
      <c r="O43" s="10">
        <f t="shared" si="3"/>
        <v>17934.734</v>
      </c>
      <c r="P43" s="8">
        <f>+O43/O42-1</f>
        <v>0.87442846589942347</v>
      </c>
    </row>
    <row r="44" spans="2:18" x14ac:dyDescent="0.25">
      <c r="B44" s="38">
        <v>2010</v>
      </c>
      <c r="C44" s="9">
        <v>629.32799999999997</v>
      </c>
      <c r="D44" s="1">
        <v>471.72800000000001</v>
      </c>
      <c r="E44" s="1">
        <v>964.71699999999998</v>
      </c>
      <c r="F44" s="1">
        <v>716.82</v>
      </c>
      <c r="G44" s="1">
        <v>496.24400000000003</v>
      </c>
      <c r="H44" s="1">
        <v>918.48700000000008</v>
      </c>
      <c r="I44" s="1">
        <v>963.54800000000012</v>
      </c>
      <c r="J44" s="1">
        <v>995.9559999999999</v>
      </c>
      <c r="K44" s="1">
        <v>858.67399999999998</v>
      </c>
      <c r="L44" s="1">
        <v>1413.6320000000003</v>
      </c>
      <c r="M44" s="1">
        <v>793.54399999999987</v>
      </c>
      <c r="N44" s="1">
        <v>753.78200000000004</v>
      </c>
      <c r="O44" s="10">
        <f t="shared" si="3"/>
        <v>9976.4599999999991</v>
      </c>
      <c r="P44" s="8">
        <f>+O44/O43-1</f>
        <v>-0.44373526811158737</v>
      </c>
    </row>
    <row r="45" spans="2:18" x14ac:dyDescent="0.25">
      <c r="B45" s="38">
        <v>2011</v>
      </c>
      <c r="C45" s="9">
        <v>1213.6200000000001</v>
      </c>
      <c r="D45" s="1">
        <v>562.42599999999993</v>
      </c>
      <c r="E45" s="1">
        <v>669.70399999999995</v>
      </c>
      <c r="F45" s="1">
        <v>1174.8420000000001</v>
      </c>
      <c r="G45" s="1">
        <v>1067.6120000000001</v>
      </c>
      <c r="H45" s="1">
        <v>646.85599999999999</v>
      </c>
      <c r="I45" s="1">
        <v>1113.0920000000001</v>
      </c>
      <c r="J45" s="1">
        <v>1696.364</v>
      </c>
      <c r="K45" s="1">
        <v>2253.0200000000004</v>
      </c>
      <c r="L45" s="1">
        <v>2696.0920000000001</v>
      </c>
      <c r="M45" s="1">
        <v>1295.8000000000002</v>
      </c>
      <c r="N45" s="1">
        <v>1413.2240000000002</v>
      </c>
      <c r="O45" s="10">
        <f t="shared" si="3"/>
        <v>15802.652</v>
      </c>
      <c r="P45" s="8">
        <f>+O45/O44-1</f>
        <v>0.58399392169166231</v>
      </c>
    </row>
    <row r="46" spans="2:18" x14ac:dyDescent="0.25">
      <c r="B46" s="38">
        <v>2012</v>
      </c>
      <c r="C46" s="9">
        <v>1501.0420000000001</v>
      </c>
      <c r="D46" s="1">
        <v>1579.5559999999998</v>
      </c>
      <c r="E46" s="1">
        <v>1520.1130000000001</v>
      </c>
      <c r="F46" s="1">
        <v>1268.47</v>
      </c>
      <c r="G46" s="1">
        <v>1672.2</v>
      </c>
      <c r="H46" s="1">
        <v>1339.93</v>
      </c>
      <c r="I46" s="1">
        <v>2815.5</v>
      </c>
      <c r="J46" s="1">
        <v>4800.45</v>
      </c>
      <c r="K46" s="1">
        <v>2510.5150000000003</v>
      </c>
      <c r="L46" s="1">
        <v>3969.34</v>
      </c>
      <c r="M46" s="1">
        <v>3984.34</v>
      </c>
      <c r="N46" s="1">
        <v>3825.7309999999998</v>
      </c>
      <c r="O46" s="10">
        <f t="shared" si="3"/>
        <v>30787.186999999998</v>
      </c>
      <c r="P46" s="8">
        <f>+O46/O45-1</f>
        <v>0.94822913267975517</v>
      </c>
    </row>
    <row r="47" spans="2:18" x14ac:dyDescent="0.25">
      <c r="B47" s="38">
        <v>2013</v>
      </c>
      <c r="C47" s="9">
        <v>1486.856</v>
      </c>
      <c r="D47" s="1">
        <v>1405.2391800000003</v>
      </c>
      <c r="E47" s="1">
        <v>1130.3</v>
      </c>
      <c r="F47" s="1">
        <v>2428.1</v>
      </c>
      <c r="G47" s="1">
        <v>2223.9</v>
      </c>
      <c r="H47" s="1">
        <v>2346.5940000000001</v>
      </c>
      <c r="I47" s="1">
        <v>2099.36</v>
      </c>
      <c r="J47" s="1">
        <v>2277.12</v>
      </c>
      <c r="K47" s="1">
        <v>1917.2169999999999</v>
      </c>
      <c r="L47" s="1">
        <v>2565.5610000000001</v>
      </c>
      <c r="M47" s="1">
        <v>2006.393</v>
      </c>
      <c r="N47" s="1">
        <v>1982.5</v>
      </c>
      <c r="O47" s="10">
        <f t="shared" ref="O47:O52" si="4">SUM(C47:N47)</f>
        <v>23869.140180000002</v>
      </c>
      <c r="P47" s="8">
        <f t="shared" ref="P47:P58" si="5">O47/O46-1</f>
        <v>-0.22470538864106016</v>
      </c>
    </row>
    <row r="48" spans="2:18" x14ac:dyDescent="0.25">
      <c r="B48" s="38">
        <v>2014</v>
      </c>
      <c r="C48" s="9">
        <v>1475.3200000000002</v>
      </c>
      <c r="D48" s="1">
        <v>1475.32</v>
      </c>
      <c r="E48" s="1">
        <v>692.23099999999999</v>
      </c>
      <c r="F48" s="1">
        <v>940.78</v>
      </c>
      <c r="G48" s="1">
        <v>825.9</v>
      </c>
      <c r="H48" s="1">
        <v>1015</v>
      </c>
      <c r="I48" s="1">
        <v>2693.25</v>
      </c>
      <c r="J48" s="1">
        <v>3073.5</v>
      </c>
      <c r="K48" s="1">
        <v>3846</v>
      </c>
      <c r="L48" s="1">
        <v>2650</v>
      </c>
      <c r="M48" s="1">
        <v>925</v>
      </c>
      <c r="N48" s="1">
        <v>1464.9</v>
      </c>
      <c r="O48" s="10">
        <f t="shared" si="4"/>
        <v>21077.201000000001</v>
      </c>
      <c r="P48" s="8">
        <f t="shared" si="5"/>
        <v>-0.11696856941413303</v>
      </c>
    </row>
    <row r="49" spans="2:18" x14ac:dyDescent="0.25">
      <c r="B49" s="38">
        <v>2015</v>
      </c>
      <c r="C49" s="9">
        <v>925</v>
      </c>
      <c r="D49" s="1">
        <v>1497.1030000000001</v>
      </c>
      <c r="E49" s="1">
        <v>1339.288</v>
      </c>
      <c r="F49" s="1">
        <v>726.97299999999996</v>
      </c>
      <c r="G49" s="1">
        <v>1025</v>
      </c>
      <c r="H49" s="1">
        <v>2282</v>
      </c>
      <c r="I49" s="1">
        <v>2369</v>
      </c>
      <c r="J49" s="1">
        <v>2000</v>
      </c>
      <c r="K49" s="1">
        <v>1834</v>
      </c>
      <c r="L49" s="1">
        <v>2282</v>
      </c>
      <c r="M49" s="1">
        <v>2075</v>
      </c>
      <c r="N49" s="1">
        <v>1925</v>
      </c>
      <c r="O49" s="10">
        <f t="shared" si="4"/>
        <v>20280.364000000001</v>
      </c>
      <c r="P49" s="8">
        <f t="shared" si="5"/>
        <v>-3.7805636526405895E-2</v>
      </c>
    </row>
    <row r="50" spans="2:18" x14ac:dyDescent="0.25">
      <c r="B50" s="38">
        <v>2016</v>
      </c>
      <c r="C50" s="9">
        <v>795</v>
      </c>
      <c r="D50" s="1">
        <v>1176.319</v>
      </c>
      <c r="E50" s="1">
        <v>832.46899999999994</v>
      </c>
      <c r="F50" s="1">
        <v>670.07500000000005</v>
      </c>
      <c r="G50" s="1">
        <v>872.76005000000009</v>
      </c>
      <c r="H50" s="1">
        <v>1306.2070000000001</v>
      </c>
      <c r="I50" s="1">
        <v>440.904</v>
      </c>
      <c r="J50" s="1">
        <v>671.51700000000005</v>
      </c>
      <c r="K50" s="1">
        <v>1382.69</v>
      </c>
      <c r="L50" s="1">
        <v>1459.7</v>
      </c>
      <c r="M50" s="1">
        <v>1677</v>
      </c>
      <c r="N50" s="1">
        <v>1232.596</v>
      </c>
      <c r="O50" s="10">
        <f t="shared" si="4"/>
        <v>12517.237050000002</v>
      </c>
      <c r="P50" s="8">
        <f t="shared" si="5"/>
        <v>-0.38279031628820859</v>
      </c>
    </row>
    <row r="51" spans="2:18" x14ac:dyDescent="0.25">
      <c r="B51" s="38">
        <v>2017</v>
      </c>
      <c r="C51" s="9">
        <v>323.10000000000002</v>
      </c>
      <c r="D51" s="1">
        <v>1266</v>
      </c>
      <c r="E51" s="1">
        <v>1206.5520000000001</v>
      </c>
      <c r="F51" s="1">
        <v>328.58000000000004</v>
      </c>
      <c r="G51" s="1">
        <v>1022.98</v>
      </c>
      <c r="H51" s="1">
        <v>530.38400000000001</v>
      </c>
      <c r="I51" s="1">
        <v>209.59899999999999</v>
      </c>
      <c r="J51" s="1">
        <v>754.35</v>
      </c>
      <c r="K51" s="1">
        <v>1001.5</v>
      </c>
      <c r="L51" s="1">
        <v>642.48</v>
      </c>
      <c r="M51" s="1">
        <v>1444.5</v>
      </c>
      <c r="N51" s="1">
        <v>895.00800000000004</v>
      </c>
      <c r="O51" s="10">
        <f t="shared" si="4"/>
        <v>9625.0329999999994</v>
      </c>
      <c r="P51" s="8">
        <f t="shared" si="5"/>
        <v>-0.23105770374461365</v>
      </c>
    </row>
    <row r="52" spans="2:18" x14ac:dyDescent="0.25">
      <c r="B52" s="38">
        <v>2018</v>
      </c>
      <c r="C52" s="9">
        <v>656.40359999999998</v>
      </c>
      <c r="D52" s="1">
        <v>694.98</v>
      </c>
      <c r="E52" s="1">
        <v>1249.5011999999999</v>
      </c>
      <c r="F52" s="1">
        <v>823.52199999999993</v>
      </c>
      <c r="G52" s="1">
        <v>1438.48</v>
      </c>
      <c r="H52" s="1">
        <v>1041.98</v>
      </c>
      <c r="I52" s="1">
        <v>651.40100000000007</v>
      </c>
      <c r="J52" s="1">
        <v>986.82520000000011</v>
      </c>
      <c r="K52" s="1">
        <v>623.14800000000002</v>
      </c>
      <c r="L52" s="1">
        <v>1707.0867999999998</v>
      </c>
      <c r="M52" s="1">
        <v>2325.1238000000003</v>
      </c>
      <c r="N52" s="1">
        <v>1416.9929999999999</v>
      </c>
      <c r="O52" s="10">
        <f t="shared" si="4"/>
        <v>13615.444600000001</v>
      </c>
      <c r="P52" s="8">
        <f t="shared" si="5"/>
        <v>0.41458679674137233</v>
      </c>
    </row>
    <row r="53" spans="2:18" x14ac:dyDescent="0.25">
      <c r="B53" s="38">
        <v>2019</v>
      </c>
      <c r="C53" s="9">
        <v>1214.748</v>
      </c>
      <c r="D53" s="1">
        <v>1150.48</v>
      </c>
      <c r="E53" s="1">
        <v>984.7</v>
      </c>
      <c r="F53" s="1">
        <v>439.84800000000001</v>
      </c>
      <c r="G53" s="1">
        <v>546.93200000000002</v>
      </c>
      <c r="H53" s="1">
        <v>623.50400000000002</v>
      </c>
      <c r="I53" s="1">
        <v>970.04599999999994</v>
      </c>
      <c r="J53" s="1">
        <v>1636.5130000000001</v>
      </c>
      <c r="K53" s="1">
        <v>1497.4974999999999</v>
      </c>
      <c r="L53" s="1">
        <v>959.44599999999991</v>
      </c>
      <c r="M53" s="1">
        <v>2919.116</v>
      </c>
      <c r="N53" s="1">
        <v>150.191</v>
      </c>
      <c r="O53" s="10">
        <f>SUM(C53:N53)</f>
        <v>13093.021500000001</v>
      </c>
      <c r="P53" s="8">
        <f t="shared" si="5"/>
        <v>-3.8369889147799152E-2</v>
      </c>
    </row>
    <row r="54" spans="2:18" x14ac:dyDescent="0.25">
      <c r="B54" s="38" t="s">
        <v>71</v>
      </c>
      <c r="C54" s="9">
        <v>205.69000000000003</v>
      </c>
      <c r="D54" s="1">
        <v>318.83699999999999</v>
      </c>
      <c r="E54" s="1">
        <v>441.64400000000001</v>
      </c>
      <c r="F54" s="1">
        <v>550</v>
      </c>
      <c r="G54" s="1">
        <v>1178.5740000000001</v>
      </c>
      <c r="H54" s="1">
        <v>2974.55</v>
      </c>
      <c r="I54" s="1">
        <v>1327.6120000000001</v>
      </c>
      <c r="J54" s="1">
        <v>636.84059999999999</v>
      </c>
      <c r="K54" s="1">
        <v>913.61799999999994</v>
      </c>
      <c r="L54" s="1">
        <v>1128.0159999999998</v>
      </c>
      <c r="M54" s="1">
        <v>1158.952</v>
      </c>
      <c r="N54" s="1">
        <v>2826.3220000000001</v>
      </c>
      <c r="O54" s="10">
        <f>SUM(C54:N54)</f>
        <v>13660.6556</v>
      </c>
      <c r="P54" s="8">
        <f t="shared" si="5"/>
        <v>4.3353942403592471E-2</v>
      </c>
    </row>
    <row r="55" spans="2:18" x14ac:dyDescent="0.25">
      <c r="B55" s="38" t="s">
        <v>75</v>
      </c>
      <c r="C55" s="9">
        <v>913.64800000000002</v>
      </c>
      <c r="D55" s="1">
        <v>974.53200000000004</v>
      </c>
      <c r="E55" s="1">
        <v>1218.3914000000002</v>
      </c>
      <c r="F55" s="1">
        <v>1002.097</v>
      </c>
      <c r="G55" s="1">
        <v>524.41999999999996</v>
      </c>
      <c r="H55" s="1">
        <v>763.64499999999998</v>
      </c>
      <c r="I55" s="1">
        <v>330.29599999999999</v>
      </c>
      <c r="J55" s="1">
        <v>987.38000000000011</v>
      </c>
      <c r="K55" s="1">
        <v>907.32799999999997</v>
      </c>
      <c r="L55" s="1">
        <v>1572.1949999999999</v>
      </c>
      <c r="M55" s="1">
        <v>1257.5829799999999</v>
      </c>
      <c r="N55" s="1">
        <v>1966.64</v>
      </c>
      <c r="O55" s="10">
        <f t="shared" ref="O55:O58" si="6">SUM(C55:N55)</f>
        <v>12418.15538</v>
      </c>
      <c r="P55" s="8">
        <f t="shared" si="5"/>
        <v>-9.0954655207031165E-2</v>
      </c>
    </row>
    <row r="56" spans="2:18" x14ac:dyDescent="0.25">
      <c r="B56" s="86">
        <v>2022</v>
      </c>
      <c r="C56" s="9">
        <v>2008.5535</v>
      </c>
      <c r="D56" s="1">
        <v>1133.9180000000001</v>
      </c>
      <c r="E56" s="1">
        <v>658.0329999999999</v>
      </c>
      <c r="F56" s="1">
        <v>1360.4592</v>
      </c>
      <c r="G56" s="1">
        <v>2180.098</v>
      </c>
      <c r="H56" s="1">
        <v>1325.2966000000001</v>
      </c>
      <c r="I56" s="1">
        <v>1052.2479999999998</v>
      </c>
      <c r="J56" s="1">
        <v>1279.24</v>
      </c>
      <c r="K56" s="1">
        <v>1270.288</v>
      </c>
      <c r="L56" s="1">
        <v>1970.9590000000001</v>
      </c>
      <c r="M56" s="1">
        <v>1456.1610000000001</v>
      </c>
      <c r="N56" s="1">
        <v>986.92859999999996</v>
      </c>
      <c r="O56" s="10">
        <f t="shared" si="6"/>
        <v>16682.1829</v>
      </c>
      <c r="P56" s="8">
        <f t="shared" si="5"/>
        <v>0.34337044347725021</v>
      </c>
      <c r="Q56" s="1"/>
    </row>
    <row r="57" spans="2:18" x14ac:dyDescent="0.25">
      <c r="B57" s="86">
        <v>2023</v>
      </c>
      <c r="C57" s="1">
        <v>1674.9587999999997</v>
      </c>
      <c r="D57" s="1">
        <v>1129.1610000000001</v>
      </c>
      <c r="E57" s="1">
        <v>672.01199999999994</v>
      </c>
      <c r="F57" s="1">
        <v>561.52900000000011</v>
      </c>
      <c r="G57" s="1">
        <v>370.7158</v>
      </c>
      <c r="H57" s="1">
        <v>627.54223999999999</v>
      </c>
      <c r="I57" s="1">
        <v>616.78800000000001</v>
      </c>
      <c r="J57" s="1">
        <v>454.56000000000006</v>
      </c>
      <c r="K57" s="1">
        <v>1223.2705000000001</v>
      </c>
      <c r="L57" s="1">
        <v>1434.001</v>
      </c>
      <c r="M57" s="1">
        <v>864.75099999999998</v>
      </c>
      <c r="N57" s="1">
        <v>1309.0450000000001</v>
      </c>
      <c r="O57" s="10">
        <f t="shared" si="6"/>
        <v>10938.334339999999</v>
      </c>
      <c r="P57" s="8">
        <f t="shared" si="5"/>
        <v>-0.3443103695979739</v>
      </c>
      <c r="Q57" s="1"/>
    </row>
    <row r="58" spans="2:18" x14ac:dyDescent="0.25">
      <c r="B58" s="86">
        <v>2024</v>
      </c>
      <c r="C58" s="1">
        <v>1227.9149899999998</v>
      </c>
      <c r="D58" s="1">
        <v>672.30000000000007</v>
      </c>
      <c r="E58" s="1">
        <v>793.05700000000002</v>
      </c>
      <c r="F58" s="1">
        <v>707.125</v>
      </c>
      <c r="G58" s="1">
        <v>951.38589000000002</v>
      </c>
      <c r="H58" s="1">
        <v>899.47400000000005</v>
      </c>
      <c r="I58" s="1">
        <v>1169.6678999999999</v>
      </c>
      <c r="J58" s="1">
        <v>1156.4589900000001</v>
      </c>
      <c r="K58" s="1">
        <v>942.38959999999997</v>
      </c>
      <c r="L58" s="1">
        <v>1347.855</v>
      </c>
      <c r="M58" s="1">
        <v>1242.7806</v>
      </c>
      <c r="N58" s="1">
        <v>1266.8689999999999</v>
      </c>
      <c r="O58" s="10">
        <f t="shared" si="6"/>
        <v>12377.277970000001</v>
      </c>
      <c r="P58" s="8">
        <f t="shared" si="5"/>
        <v>0.13155052545230594</v>
      </c>
      <c r="Q58" s="1"/>
    </row>
    <row r="59" spans="2:18" x14ac:dyDescent="0.25">
      <c r="B59" s="86">
        <v>2025</v>
      </c>
      <c r="C59" s="1">
        <v>1435.9479999999999</v>
      </c>
      <c r="D59" s="1">
        <v>505.91300000000001</v>
      </c>
      <c r="E59" s="1">
        <v>700.59928000000002</v>
      </c>
      <c r="F59" s="1">
        <v>1167.5397899999998</v>
      </c>
      <c r="G59" s="1">
        <v>494.00599999999997</v>
      </c>
      <c r="H59" s="1">
        <v>1007.31512</v>
      </c>
      <c r="I59" s="1">
        <v>1044.6949999999999</v>
      </c>
      <c r="J59" s="1">
        <v>1192.7443000000001</v>
      </c>
      <c r="K59" s="1">
        <v>811.37349999999992</v>
      </c>
      <c r="L59" s="1">
        <v>1257.4266399999999</v>
      </c>
      <c r="M59" s="1">
        <v>1197.0855099999999</v>
      </c>
      <c r="N59" s="1">
        <v>371.54511000000002</v>
      </c>
      <c r="O59" s="10">
        <v>11186.19125</v>
      </c>
      <c r="P59" s="8">
        <v>-9.6231717740116407E-2</v>
      </c>
      <c r="Q59" s="1"/>
    </row>
    <row r="60" spans="2:18" ht="15.75" thickBot="1" x14ac:dyDescent="0.3">
      <c r="B60" s="90">
        <v>2026</v>
      </c>
      <c r="C60" s="54">
        <v>1365</v>
      </c>
      <c r="D60" s="54">
        <v>1003.0021400000001</v>
      </c>
      <c r="E60" s="54">
        <v>944</v>
      </c>
      <c r="F60" s="54"/>
      <c r="G60" s="102"/>
      <c r="H60" s="54"/>
      <c r="I60" s="54"/>
      <c r="J60" s="54"/>
      <c r="K60" s="54"/>
      <c r="L60" s="54"/>
      <c r="M60" s="54"/>
      <c r="N60" s="54"/>
      <c r="O60" s="16"/>
      <c r="P60" s="117"/>
      <c r="Q60" s="1"/>
      <c r="R60" s="99"/>
    </row>
    <row r="61" spans="2:18" x14ac:dyDescent="0.25">
      <c r="B61" s="87"/>
      <c r="C61" s="1"/>
      <c r="D61" s="1"/>
      <c r="E61" s="1"/>
      <c r="F61" s="1"/>
      <c r="G61" s="104"/>
      <c r="H61" s="1"/>
      <c r="I61" s="1"/>
      <c r="J61" s="1"/>
      <c r="K61" s="1"/>
      <c r="L61" s="1"/>
      <c r="M61" s="1"/>
      <c r="N61" s="1"/>
      <c r="O61" s="88"/>
      <c r="P61" s="89"/>
      <c r="Q61" s="115"/>
    </row>
    <row r="62" spans="2:18" ht="15.75" thickBot="1" x14ac:dyDescent="0.3">
      <c r="B62" s="40" t="s">
        <v>22</v>
      </c>
      <c r="E62" s="1"/>
      <c r="F62" s="1"/>
      <c r="H62" s="1"/>
      <c r="I62" s="34"/>
      <c r="J62" s="34"/>
      <c r="K62" s="1"/>
      <c r="L62" s="34"/>
    </row>
    <row r="63" spans="2:18" ht="15.75" thickBot="1" x14ac:dyDescent="0.3">
      <c r="B63" s="40"/>
      <c r="E63" s="14"/>
      <c r="G63" s="132" t="s">
        <v>16</v>
      </c>
      <c r="H63" s="133"/>
      <c r="I63" s="134"/>
      <c r="K63" s="1"/>
      <c r="L63" s="1"/>
      <c r="M63" s="1"/>
      <c r="N63" s="1"/>
      <c r="O63" s="1"/>
    </row>
    <row r="64" spans="2:18" ht="15.75" thickBot="1" x14ac:dyDescent="0.3">
      <c r="K64" s="1"/>
      <c r="L64" s="1"/>
      <c r="M64" s="1"/>
      <c r="N64" s="1"/>
      <c r="O64" s="1"/>
    </row>
    <row r="65" spans="2:16" ht="15.75" thickBot="1" x14ac:dyDescent="0.3">
      <c r="B65" s="36" t="s">
        <v>1</v>
      </c>
      <c r="C65" s="11" t="s">
        <v>2</v>
      </c>
      <c r="D65" s="11" t="s">
        <v>3</v>
      </c>
      <c r="E65" s="11" t="s">
        <v>4</v>
      </c>
      <c r="F65" s="11" t="s">
        <v>5</v>
      </c>
      <c r="G65" s="11" t="s">
        <v>6</v>
      </c>
      <c r="H65" s="11" t="s">
        <v>7</v>
      </c>
      <c r="I65" s="11" t="s">
        <v>8</v>
      </c>
      <c r="J65" s="11" t="s">
        <v>9</v>
      </c>
      <c r="K65" s="11" t="s">
        <v>10</v>
      </c>
      <c r="L65" s="11" t="s">
        <v>11</v>
      </c>
      <c r="M65" s="11" t="s">
        <v>12</v>
      </c>
      <c r="N65" s="11" t="s">
        <v>13</v>
      </c>
      <c r="O65" s="4" t="s">
        <v>69</v>
      </c>
      <c r="P65" s="5" t="s">
        <v>70</v>
      </c>
    </row>
    <row r="66" spans="2:16" x14ac:dyDescent="0.25">
      <c r="B66" s="37">
        <v>2007</v>
      </c>
      <c r="C66" s="6">
        <v>1641.4612647604665</v>
      </c>
      <c r="D66" s="2">
        <v>1639.4974964680723</v>
      </c>
      <c r="E66" s="2">
        <v>1849.3085185829368</v>
      </c>
      <c r="F66" s="2">
        <v>1879.4645741980153</v>
      </c>
      <c r="G66" s="2">
        <v>1918.0213330904944</v>
      </c>
      <c r="H66" s="2">
        <v>2157.2741381164155</v>
      </c>
      <c r="I66" s="2">
        <v>2220.2874747630763</v>
      </c>
      <c r="J66" s="2">
        <v>2307.8909675728269</v>
      </c>
      <c r="K66" s="2">
        <v>2211.9909850483732</v>
      </c>
      <c r="L66" s="2">
        <v>2908.964312279179</v>
      </c>
      <c r="M66" s="2">
        <v>3062.5772090504461</v>
      </c>
      <c r="N66" s="12">
        <v>3064.9402977563045</v>
      </c>
      <c r="O66" s="7">
        <f t="shared" ref="O66:O74" si="7">AVERAGE(C66:N66)</f>
        <v>2238.4732143072174</v>
      </c>
      <c r="P66" s="105">
        <f t="shared" ref="P66:P84" si="8">O16/O41</f>
        <v>2191.1741823004809</v>
      </c>
    </row>
    <row r="67" spans="2:16" x14ac:dyDescent="0.25">
      <c r="B67" s="38">
        <v>2008</v>
      </c>
      <c r="C67" s="9">
        <v>3272.1449326635066</v>
      </c>
      <c r="D67" s="1">
        <v>3565.6047699817968</v>
      </c>
      <c r="E67" s="1">
        <v>3762.0194976613275</v>
      </c>
      <c r="F67" s="1">
        <v>4011.3008224322898</v>
      </c>
      <c r="G67" s="1">
        <v>4084.9113945455738</v>
      </c>
      <c r="H67" s="1">
        <v>3854.6770116283592</v>
      </c>
      <c r="I67" s="1">
        <v>3911.5424990392462</v>
      </c>
      <c r="J67" s="1">
        <v>3742.853550295858</v>
      </c>
      <c r="K67" s="1">
        <v>3843.4115645516604</v>
      </c>
      <c r="L67" s="1">
        <v>3406.8732820340715</v>
      </c>
      <c r="M67" s="1">
        <v>3210.5097715486459</v>
      </c>
      <c r="N67" s="13">
        <v>3016.5029408932182</v>
      </c>
      <c r="O67" s="10">
        <f t="shared" si="7"/>
        <v>3640.1960031062958</v>
      </c>
      <c r="P67" s="106">
        <f t="shared" si="8"/>
        <v>3586.400429426591</v>
      </c>
    </row>
    <row r="68" spans="2:16" x14ac:dyDescent="0.25">
      <c r="B68" s="38">
        <v>2009</v>
      </c>
      <c r="C68" s="9">
        <v>2777.2031878384464</v>
      </c>
      <c r="D68" s="1">
        <v>2551.1712892262117</v>
      </c>
      <c r="E68" s="1">
        <v>2268.5550988422569</v>
      </c>
      <c r="F68" s="1">
        <v>1994.6946262324175</v>
      </c>
      <c r="G68" s="1">
        <v>1932.3325981990431</v>
      </c>
      <c r="H68" s="1">
        <v>2006.9629049608548</v>
      </c>
      <c r="I68" s="1">
        <v>2064.0035882262305</v>
      </c>
      <c r="J68" s="1">
        <v>2076.9552378906151</v>
      </c>
      <c r="K68" s="1">
        <v>2216.4623205263983</v>
      </c>
      <c r="L68" s="1">
        <v>2513.4024169737477</v>
      </c>
      <c r="M68" s="1">
        <v>2482.096758417169</v>
      </c>
      <c r="N68" s="13">
        <v>2383.2518504121663</v>
      </c>
      <c r="O68" s="10">
        <f t="shared" si="7"/>
        <v>2272.2576564787964</v>
      </c>
      <c r="P68" s="106">
        <f t="shared" si="8"/>
        <v>2187.738352294492</v>
      </c>
    </row>
    <row r="69" spans="2:16" x14ac:dyDescent="0.25">
      <c r="B69" s="38">
        <v>2010</v>
      </c>
      <c r="C69" s="9">
        <v>2303.1881785015125</v>
      </c>
      <c r="D69" s="1">
        <v>2241.5567869619786</v>
      </c>
      <c r="E69" s="1">
        <v>2306.7633927877291</v>
      </c>
      <c r="F69" s="1">
        <v>2668.5135319885053</v>
      </c>
      <c r="G69" s="1">
        <v>3670.2712173849964</v>
      </c>
      <c r="H69" s="1">
        <v>4236.1476863581083</v>
      </c>
      <c r="I69" s="1">
        <v>3296.8740737358175</v>
      </c>
      <c r="J69" s="1">
        <v>4206.8729341456847</v>
      </c>
      <c r="K69" s="1">
        <v>4411.5644586886292</v>
      </c>
      <c r="L69" s="1">
        <v>4406.6939486372685</v>
      </c>
      <c r="M69" s="1">
        <v>4519.4179024729574</v>
      </c>
      <c r="N69" s="13">
        <v>4607.1322477851681</v>
      </c>
      <c r="O69" s="10">
        <f t="shared" si="7"/>
        <v>3572.9163632873629</v>
      </c>
      <c r="P69" s="106">
        <f t="shared" si="8"/>
        <v>3688.7339447058375</v>
      </c>
    </row>
    <row r="70" spans="2:16" x14ac:dyDescent="0.25">
      <c r="B70" s="38">
        <v>2011</v>
      </c>
      <c r="C70" s="9">
        <v>4582.4637860285757</v>
      </c>
      <c r="D70" s="1">
        <v>4678.1347235014018</v>
      </c>
      <c r="E70" s="1">
        <v>4706.8009448950579</v>
      </c>
      <c r="F70" s="1">
        <v>4598.0642418299649</v>
      </c>
      <c r="G70" s="1">
        <v>4809.8855483078123</v>
      </c>
      <c r="H70" s="1">
        <v>4765.1728823725834</v>
      </c>
      <c r="I70" s="1">
        <v>4619.4904733840522</v>
      </c>
      <c r="J70" s="1">
        <v>4534.6234062972335</v>
      </c>
      <c r="K70" s="1">
        <v>4503.2057283113336</v>
      </c>
      <c r="L70" s="1">
        <v>4387.1729377187412</v>
      </c>
      <c r="M70" s="1">
        <v>4249.7051473992897</v>
      </c>
      <c r="N70" s="1">
        <v>3964.8224343769984</v>
      </c>
      <c r="O70" s="10">
        <f t="shared" si="7"/>
        <v>4533.2951878685872</v>
      </c>
      <c r="P70" s="106">
        <f t="shared" si="8"/>
        <v>4485.4739115940793</v>
      </c>
    </row>
    <row r="71" spans="2:16" x14ac:dyDescent="0.25">
      <c r="B71" s="38">
        <v>2012</v>
      </c>
      <c r="C71" s="9">
        <v>3955.916350108791</v>
      </c>
      <c r="D71" s="1">
        <v>3890.9895692207183</v>
      </c>
      <c r="E71" s="1">
        <v>3896.7994353051381</v>
      </c>
      <c r="F71" s="1">
        <v>3922.6539137701325</v>
      </c>
      <c r="G71" s="1">
        <v>3841.7014890563328</v>
      </c>
      <c r="H71" s="1">
        <v>3464.5701342607449</v>
      </c>
      <c r="I71" s="1">
        <v>3221.5374569348251</v>
      </c>
      <c r="J71" s="1">
        <v>2995.2453082523507</v>
      </c>
      <c r="K71" s="1">
        <v>3073.8284893736936</v>
      </c>
      <c r="L71" s="1">
        <v>3075.5385227770844</v>
      </c>
      <c r="M71" s="1">
        <v>3136.9971438180473</v>
      </c>
      <c r="N71" s="1">
        <v>3206.553275700775</v>
      </c>
      <c r="O71" s="10">
        <f t="shared" si="7"/>
        <v>3473.5275907148862</v>
      </c>
      <c r="P71" s="106">
        <f t="shared" si="8"/>
        <v>3319.2230137816746</v>
      </c>
    </row>
    <row r="72" spans="2:16" x14ac:dyDescent="0.25">
      <c r="B72" s="38">
        <v>2013</v>
      </c>
      <c r="C72" s="9">
        <v>3531.6044458911956</v>
      </c>
      <c r="D72" s="1">
        <v>3715.5202504387894</v>
      </c>
      <c r="E72" s="1">
        <v>3552.0736618596843</v>
      </c>
      <c r="F72" s="1">
        <v>3734.6377908652862</v>
      </c>
      <c r="G72" s="1">
        <v>4049.8974324385094</v>
      </c>
      <c r="H72" s="1">
        <v>4395.7697411652807</v>
      </c>
      <c r="I72" s="1">
        <v>4423.069263966162</v>
      </c>
      <c r="J72" s="1">
        <v>4614.0552847456438</v>
      </c>
      <c r="K72" s="1">
        <v>4729.7526571066292</v>
      </c>
      <c r="L72" s="1">
        <v>4883.8133725918033</v>
      </c>
      <c r="M72" s="1">
        <v>4956.908726256519</v>
      </c>
      <c r="N72" s="1">
        <v>5047.5525851197981</v>
      </c>
      <c r="O72" s="10">
        <f t="shared" si="7"/>
        <v>4302.8879343704411</v>
      </c>
      <c r="P72" s="106">
        <f t="shared" si="8"/>
        <v>4366.2718193479559</v>
      </c>
    </row>
    <row r="73" spans="2:16" x14ac:dyDescent="0.25">
      <c r="B73" s="38">
        <v>2014</v>
      </c>
      <c r="C73" s="9">
        <v>5170.8246346555325</v>
      </c>
      <c r="D73" s="1">
        <v>5138.0085066290703</v>
      </c>
      <c r="E73" s="1">
        <v>5080.2879674559508</v>
      </c>
      <c r="F73" s="1">
        <v>5033.0683050234911</v>
      </c>
      <c r="G73" s="1">
        <v>4931.5934132461562</v>
      </c>
      <c r="H73" s="1">
        <v>4907.7418719211819</v>
      </c>
      <c r="I73" s="1">
        <v>4811.7675150840059</v>
      </c>
      <c r="J73" s="1">
        <v>4360.9954449324869</v>
      </c>
      <c r="K73" s="1">
        <v>4510.8760478419144</v>
      </c>
      <c r="L73" s="1">
        <v>4736.9056603773579</v>
      </c>
      <c r="M73" s="1">
        <v>4725.881081081081</v>
      </c>
      <c r="N73" s="1">
        <v>4113.0118096798415</v>
      </c>
      <c r="O73" s="10">
        <f t="shared" si="7"/>
        <v>4793.4135214940061</v>
      </c>
      <c r="P73" s="106">
        <f t="shared" si="8"/>
        <v>4705.3669113844862</v>
      </c>
    </row>
    <row r="74" spans="2:16" x14ac:dyDescent="0.25">
      <c r="B74" s="38">
        <v>2015</v>
      </c>
      <c r="C74" s="9">
        <v>4059.9913513513516</v>
      </c>
      <c r="D74" s="1">
        <v>3793.831439787376</v>
      </c>
      <c r="E74" s="1">
        <v>3488.9902470566449</v>
      </c>
      <c r="F74" s="1">
        <v>3481.5527949456168</v>
      </c>
      <c r="G74" s="1">
        <v>3223.8858536585362</v>
      </c>
      <c r="H74" s="1">
        <v>2844.9040315512711</v>
      </c>
      <c r="I74" s="1">
        <v>2815.9214098775856</v>
      </c>
      <c r="J74" s="1">
        <v>2758.7058099999999</v>
      </c>
      <c r="K74" s="1">
        <v>2719.8386041439476</v>
      </c>
      <c r="L74" s="1">
        <v>2702.8210429447854</v>
      </c>
      <c r="M74" s="1">
        <v>2665.755026506024</v>
      </c>
      <c r="N74" s="1">
        <v>2708.2613922077921</v>
      </c>
      <c r="O74" s="10">
        <f t="shared" si="7"/>
        <v>3105.3715836692445</v>
      </c>
      <c r="P74" s="106">
        <f t="shared" si="8"/>
        <v>2984.4018578759233</v>
      </c>
    </row>
    <row r="75" spans="2:16" x14ac:dyDescent="0.25">
      <c r="B75" s="38">
        <v>2016</v>
      </c>
      <c r="C75" s="9">
        <v>2864.9446540880504</v>
      </c>
      <c r="D75" s="1">
        <v>3027.4260723494226</v>
      </c>
      <c r="E75" s="1">
        <v>3048.9702199120929</v>
      </c>
      <c r="F75" s="1">
        <v>3008.9965750102601</v>
      </c>
      <c r="G75" s="1">
        <v>3086.8599794410843</v>
      </c>
      <c r="H75" s="1">
        <v>3073.9447805745954</v>
      </c>
      <c r="I75" s="1">
        <v>3022.8513690054979</v>
      </c>
      <c r="J75" s="1">
        <v>3137.1160372708359</v>
      </c>
      <c r="K75" s="1">
        <v>3174.3811194121599</v>
      </c>
      <c r="L75" s="1">
        <v>3501.2630951565393</v>
      </c>
      <c r="M75" s="1">
        <v>3765.1036374478235</v>
      </c>
      <c r="N75" s="1">
        <v>3842.2562786184603</v>
      </c>
      <c r="O75" s="10">
        <f t="shared" ref="O75:O84" si="9">AVERAGE(C75:N75)</f>
        <v>3212.8428181905679</v>
      </c>
      <c r="P75" s="106">
        <f t="shared" si="8"/>
        <v>3282.7488970499285</v>
      </c>
    </row>
    <row r="76" spans="2:16" x14ac:dyDescent="0.25">
      <c r="B76" s="38">
        <v>2017</v>
      </c>
      <c r="C76" s="9">
        <v>4229.7195914577524</v>
      </c>
      <c r="D76" s="1">
        <v>4385.1967772511853</v>
      </c>
      <c r="E76" s="1">
        <v>4503.4538585987175</v>
      </c>
      <c r="F76" s="1">
        <v>4960.4684703877292</v>
      </c>
      <c r="G76" s="1">
        <v>4906.4003206318794</v>
      </c>
      <c r="H76" s="1">
        <v>5232.7221786479231</v>
      </c>
      <c r="I76" s="1">
        <v>5215.3227353183929</v>
      </c>
      <c r="J76" s="1">
        <v>5367.1808179227146</v>
      </c>
      <c r="K76" s="1">
        <v>5902.2795506739894</v>
      </c>
      <c r="L76" s="1">
        <v>5751.0619007595569</v>
      </c>
      <c r="M76" s="1">
        <v>5833.4924749048105</v>
      </c>
      <c r="N76" s="1">
        <v>5439.1156056705649</v>
      </c>
      <c r="O76" s="10">
        <f t="shared" si="9"/>
        <v>5143.8678568521018</v>
      </c>
      <c r="P76" s="106">
        <f t="shared" si="8"/>
        <v>5175.9626579981596</v>
      </c>
    </row>
    <row r="77" spans="2:16" x14ac:dyDescent="0.25">
      <c r="B77" s="38">
        <v>2018</v>
      </c>
      <c r="C77" s="9">
        <v>5452.0424933684099</v>
      </c>
      <c r="D77" s="1">
        <v>5080.1970128636794</v>
      </c>
      <c r="E77" s="1">
        <v>5314.219410113411</v>
      </c>
      <c r="F77" s="1">
        <v>5464.5487430815456</v>
      </c>
      <c r="G77" s="1">
        <v>5438.2872406985143</v>
      </c>
      <c r="H77" s="1">
        <v>5452.0413155722754</v>
      </c>
      <c r="I77" s="1">
        <v>5547.5677040716864</v>
      </c>
      <c r="J77" s="1">
        <v>5388.4358850990011</v>
      </c>
      <c r="K77" s="1">
        <v>4905.0378882705236</v>
      </c>
      <c r="L77" s="1">
        <v>4369.1083663701229</v>
      </c>
      <c r="M77" s="1">
        <v>4472.4180364073482</v>
      </c>
      <c r="N77" s="1">
        <v>4491.7579197638943</v>
      </c>
      <c r="O77" s="10">
        <f t="shared" si="9"/>
        <v>5114.6385013067011</v>
      </c>
      <c r="P77" s="106">
        <f t="shared" si="8"/>
        <v>4991.6345082113576</v>
      </c>
    </row>
    <row r="78" spans="2:16" x14ac:dyDescent="0.25">
      <c r="B78" s="38" t="s">
        <v>65</v>
      </c>
      <c r="C78" s="9">
        <v>4509.1930013467809</v>
      </c>
      <c r="D78" s="1">
        <v>4351.2087041930336</v>
      </c>
      <c r="E78" s="1">
        <v>4640.1579872042257</v>
      </c>
      <c r="F78" s="1">
        <v>5020.5109492370093</v>
      </c>
      <c r="G78" s="1">
        <v>4790.560362165681</v>
      </c>
      <c r="H78" s="1">
        <v>4971.0507069722089</v>
      </c>
      <c r="I78" s="1">
        <v>5170.9139978928824</v>
      </c>
      <c r="J78" s="1">
        <v>5035.014973910992</v>
      </c>
      <c r="K78" s="1">
        <v>5013.7149143821607</v>
      </c>
      <c r="L78" s="1">
        <v>4867.6057850050965</v>
      </c>
      <c r="M78" s="1">
        <v>4655.1387337810493</v>
      </c>
      <c r="N78" s="1">
        <v>4661.7323940848646</v>
      </c>
      <c r="O78" s="10">
        <f t="shared" si="9"/>
        <v>4807.2335425146657</v>
      </c>
      <c r="P78" s="106">
        <f t="shared" si="8"/>
        <v>4789.091682160607</v>
      </c>
    </row>
    <row r="79" spans="2:16" x14ac:dyDescent="0.25">
      <c r="B79" s="38" t="s">
        <v>71</v>
      </c>
      <c r="C79" s="9">
        <v>4588.4215567115561</v>
      </c>
      <c r="D79" s="1">
        <v>4269.0211612830381</v>
      </c>
      <c r="E79" s="1">
        <v>4068.3466094863734</v>
      </c>
      <c r="F79" s="1">
        <v>3836.3912000000005</v>
      </c>
      <c r="G79" s="1">
        <v>2906.7422834713821</v>
      </c>
      <c r="H79" s="1">
        <v>2890.9182397337408</v>
      </c>
      <c r="I79" s="1">
        <v>3081.3199564330548</v>
      </c>
      <c r="J79" s="1">
        <v>3232.4093344551211</v>
      </c>
      <c r="K79" s="1">
        <v>3199.7604578718901</v>
      </c>
      <c r="L79" s="1">
        <v>3559.6716801889347</v>
      </c>
      <c r="M79" s="1">
        <v>3379.9727771296834</v>
      </c>
      <c r="N79" s="1">
        <v>3328.357402305895</v>
      </c>
      <c r="O79" s="10">
        <f t="shared" si="9"/>
        <v>3528.4443882558899</v>
      </c>
      <c r="P79" s="106">
        <f t="shared" si="8"/>
        <v>3268.4353933935649</v>
      </c>
    </row>
    <row r="80" spans="2:16" x14ac:dyDescent="0.25">
      <c r="B80" s="91" t="s">
        <v>75</v>
      </c>
      <c r="C80" s="9">
        <v>3612.9853619774785</v>
      </c>
      <c r="D80" s="1">
        <v>3605.64809570132</v>
      </c>
      <c r="E80" s="1">
        <v>3759.1232833718282</v>
      </c>
      <c r="F80" s="1">
        <v>4040.1760208842061</v>
      </c>
      <c r="G80" s="1">
        <v>4083.6543991457247</v>
      </c>
      <c r="H80" s="1">
        <v>4125.5585252309656</v>
      </c>
      <c r="I80" s="1">
        <v>4546.4276588272342</v>
      </c>
      <c r="J80" s="1">
        <v>4559.0827746156519</v>
      </c>
      <c r="K80" s="1">
        <v>4479.605159324964</v>
      </c>
      <c r="L80" s="1">
        <v>4343.9390724433033</v>
      </c>
      <c r="M80" s="1">
        <v>4387.6129907546929</v>
      </c>
      <c r="N80" s="1">
        <v>4368.9548112516804</v>
      </c>
      <c r="O80" s="10">
        <f t="shared" si="9"/>
        <v>4159.3973461274209</v>
      </c>
      <c r="P80" s="106">
        <f t="shared" si="8"/>
        <v>4166.6988257639287</v>
      </c>
    </row>
    <row r="81" spans="2:18" x14ac:dyDescent="0.25">
      <c r="B81" s="86">
        <v>2022</v>
      </c>
      <c r="C81" s="9">
        <v>4653.6120297517591</v>
      </c>
      <c r="D81" s="1">
        <v>4949.1195747840675</v>
      </c>
      <c r="E81" s="1">
        <v>5211.2099545159581</v>
      </c>
      <c r="F81" s="1">
        <v>5513.6989995730846</v>
      </c>
      <c r="G81" s="1">
        <v>5716.6826628894669</v>
      </c>
      <c r="H81" s="1">
        <v>5720.7389047855404</v>
      </c>
      <c r="I81" s="1">
        <v>5845.5716618135648</v>
      </c>
      <c r="J81" s="1">
        <v>5719.2419248929018</v>
      </c>
      <c r="K81" s="1">
        <v>5627.3369109997093</v>
      </c>
      <c r="L81" s="1">
        <v>5263.4450640525756</v>
      </c>
      <c r="M81" s="1">
        <v>5413.885758511592</v>
      </c>
      <c r="N81" s="1">
        <v>5331.4624279811123</v>
      </c>
      <c r="O81" s="10">
        <f t="shared" si="9"/>
        <v>5413.8338228792772</v>
      </c>
      <c r="P81" s="106">
        <f t="shared" si="8"/>
        <v>5399.0984932793172</v>
      </c>
      <c r="Q81" s="1"/>
    </row>
    <row r="82" spans="2:18" x14ac:dyDescent="0.25">
      <c r="B82" s="86">
        <v>2023</v>
      </c>
      <c r="C82" s="1">
        <v>5324.1920995310438</v>
      </c>
      <c r="D82" s="1">
        <v>5328.8799825711294</v>
      </c>
      <c r="E82" s="1">
        <v>5422.553823443629</v>
      </c>
      <c r="F82" s="1">
        <v>5450.2684278104934</v>
      </c>
      <c r="G82" s="1">
        <v>5274.0636088345836</v>
      </c>
      <c r="H82" s="1">
        <v>5101.143295150936</v>
      </c>
      <c r="I82" s="1">
        <v>5199.649020408955</v>
      </c>
      <c r="J82" s="1">
        <v>5110.1773143259388</v>
      </c>
      <c r="K82" s="1">
        <v>4847.9153384308702</v>
      </c>
      <c r="L82" s="1">
        <v>4623.5858761604777</v>
      </c>
      <c r="M82" s="1">
        <v>4721.6697985894198</v>
      </c>
      <c r="N82" s="1">
        <v>4557.9276801026699</v>
      </c>
      <c r="O82" s="10">
        <f t="shared" si="9"/>
        <v>5080.1688554466791</v>
      </c>
      <c r="P82" s="106">
        <f t="shared" si="8"/>
        <v>5022.330987736108</v>
      </c>
      <c r="Q82" s="1"/>
    </row>
    <row r="83" spans="2:18" x14ac:dyDescent="0.25">
      <c r="B83" s="86">
        <v>2024</v>
      </c>
      <c r="C83" s="1">
        <v>4802.8393643113704</v>
      </c>
      <c r="D83" s="1">
        <v>5007.7110069909259</v>
      </c>
      <c r="E83" s="1">
        <v>5329.7036782980294</v>
      </c>
      <c r="F83" s="1">
        <v>5269.375711507867</v>
      </c>
      <c r="G83" s="1">
        <v>5458.1750313744933</v>
      </c>
      <c r="H83" s="1">
        <v>5762.1635200128067</v>
      </c>
      <c r="I83" s="1">
        <v>5979.7286990606462</v>
      </c>
      <c r="J83" s="1">
        <v>5826.1937848742928</v>
      </c>
      <c r="K83" s="1">
        <v>5982.4031801709179</v>
      </c>
      <c r="L83" s="1">
        <v>5977.8213235103185</v>
      </c>
      <c r="M83" s="1">
        <v>6101.4924919169162</v>
      </c>
      <c r="N83" s="1">
        <f>+N33/N58</f>
        <v>6291.3542126297198</v>
      </c>
      <c r="O83" s="10">
        <f t="shared" si="9"/>
        <v>5649.0801670548581</v>
      </c>
      <c r="P83" s="106">
        <f t="shared" si="8"/>
        <v>5701.8155147726711</v>
      </c>
      <c r="Q83" s="1"/>
    </row>
    <row r="84" spans="2:18" x14ac:dyDescent="0.25">
      <c r="B84" s="86">
        <v>2025</v>
      </c>
      <c r="C84" s="1">
        <f>+C34/C59</f>
        <v>6330.6284141208444</v>
      </c>
      <c r="D84" s="1">
        <f t="shared" ref="D84:N84" si="10">+D34/D59</f>
        <v>6426.9312510253731</v>
      </c>
      <c r="E84" s="1">
        <f t="shared" si="10"/>
        <v>6457.3385088263294</v>
      </c>
      <c r="F84" s="1">
        <f t="shared" si="10"/>
        <v>6506.8938763962815</v>
      </c>
      <c r="G84" s="1">
        <f t="shared" si="10"/>
        <v>6488.8975639971977</v>
      </c>
      <c r="H84" s="1">
        <f t="shared" si="10"/>
        <v>6891.5093918177299</v>
      </c>
      <c r="I84" s="1">
        <f t="shared" si="10"/>
        <v>6798.7737473616698</v>
      </c>
      <c r="J84" s="1">
        <f t="shared" si="10"/>
        <v>6847.6033211812428</v>
      </c>
      <c r="K84" s="1">
        <f t="shared" si="10"/>
        <v>6926.6648713570276</v>
      </c>
      <c r="L84" s="1">
        <f t="shared" si="10"/>
        <v>6706.9923458914445</v>
      </c>
      <c r="M84" s="1">
        <f t="shared" si="10"/>
        <v>6715.021644527299</v>
      </c>
      <c r="N84" s="1">
        <f t="shared" si="10"/>
        <v>6808.7054893549803</v>
      </c>
      <c r="O84" s="10">
        <f t="shared" si="9"/>
        <v>6658.8300354881185</v>
      </c>
      <c r="P84" s="106">
        <f t="shared" si="8"/>
        <v>6660.212046705351</v>
      </c>
      <c r="Q84" s="1"/>
    </row>
    <row r="85" spans="2:18" ht="15.75" thickBot="1" x14ac:dyDescent="0.3">
      <c r="B85" s="90">
        <v>2026</v>
      </c>
      <c r="C85" s="54">
        <f>+C35/C60</f>
        <v>6113.5802197802195</v>
      </c>
      <c r="D85" s="54">
        <v>5895.4210705871483</v>
      </c>
      <c r="E85" s="54">
        <v>5368.4226694915251</v>
      </c>
      <c r="F85" s="54"/>
      <c r="G85" s="54"/>
      <c r="H85" s="54"/>
      <c r="I85" s="54"/>
      <c r="J85" s="54"/>
      <c r="K85" s="54"/>
      <c r="L85" s="54"/>
      <c r="M85" s="54"/>
      <c r="N85" s="54"/>
      <c r="O85" s="16"/>
      <c r="P85" s="85"/>
      <c r="Q85" s="1"/>
      <c r="R85" s="99"/>
    </row>
    <row r="86" spans="2:18" x14ac:dyDescent="0.25">
      <c r="B86" s="40" t="s">
        <v>22</v>
      </c>
      <c r="G86" s="99"/>
      <c r="H86" s="1"/>
      <c r="I86" s="1"/>
      <c r="J86" s="103"/>
      <c r="Q86" s="115"/>
    </row>
    <row r="87" spans="2:18" x14ac:dyDescent="0.25">
      <c r="B87" s="40"/>
      <c r="H87" s="1"/>
      <c r="I87" s="1"/>
      <c r="J87" s="103"/>
      <c r="K87" s="15"/>
      <c r="N87" s="15"/>
      <c r="O87" s="121"/>
    </row>
    <row r="88" spans="2:18" x14ac:dyDescent="0.25">
      <c r="H88" s="99"/>
      <c r="I88" s="99"/>
      <c r="J88" s="99"/>
    </row>
    <row r="89" spans="2:18" x14ac:dyDescent="0.25">
      <c r="N89" s="115"/>
    </row>
    <row r="90" spans="2:18" x14ac:dyDescent="0.25">
      <c r="H90" s="1"/>
    </row>
    <row r="91" spans="2:18" x14ac:dyDescent="0.25">
      <c r="H91" s="1"/>
    </row>
    <row r="92" spans="2:18" x14ac:dyDescent="0.25">
      <c r="E92" s="1"/>
    </row>
    <row r="93" spans="2:18" x14ac:dyDescent="0.25">
      <c r="E93" s="1"/>
    </row>
  </sheetData>
  <mergeCells count="4">
    <mergeCell ref="G38:I38"/>
    <mergeCell ref="G13:I13"/>
    <mergeCell ref="G63:I63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41:O51 O52 O66:O75 O53 O16:O24" formulaRange="1"/>
    <ignoredError sqref="B30 B54:B55 B78:B8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1"/>
  <sheetViews>
    <sheetView showGridLines="0" workbookViewId="0">
      <selection activeCell="D71" sqref="D71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1" t="s">
        <v>74</v>
      </c>
    </row>
    <row r="11" spans="2:13" ht="15.75" thickBot="1" x14ac:dyDescent="0.3">
      <c r="F11" s="126" t="s">
        <v>15</v>
      </c>
      <c r="G11" s="129"/>
      <c r="H11" s="130"/>
    </row>
    <row r="12" spans="2:13" ht="15.75" thickBot="1" x14ac:dyDescent="0.3"/>
    <row r="13" spans="2:13" s="43" customFormat="1" ht="15.75" thickBot="1" x14ac:dyDescent="0.3">
      <c r="C13" s="123" t="s">
        <v>23</v>
      </c>
      <c r="D13" s="124"/>
      <c r="E13" s="123" t="s">
        <v>24</v>
      </c>
      <c r="F13" s="124"/>
      <c r="G13" s="123" t="s">
        <v>25</v>
      </c>
      <c r="H13" s="124"/>
      <c r="I13" s="123" t="s">
        <v>26</v>
      </c>
      <c r="J13" s="124"/>
      <c r="K13" s="123" t="s">
        <v>27</v>
      </c>
      <c r="L13" s="124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f>+I15+G15+E15+C15</f>
        <v>15144.896999999999</v>
      </c>
      <c r="L15" s="48"/>
    </row>
    <row r="16" spans="2:13" x14ac:dyDescent="0.25">
      <c r="B16" s="49">
        <v>2008</v>
      </c>
      <c r="C16" s="9">
        <v>2713.0189999999998</v>
      </c>
      <c r="D16" s="114">
        <f t="shared" ref="D16:D29" si="0">C16/C15-1</f>
        <v>-0.5491028239460789</v>
      </c>
      <c r="E16" s="9">
        <v>1773.3969999999999</v>
      </c>
      <c r="F16" s="114">
        <f t="shared" ref="F16:F25" si="1">E16/E15-1</f>
        <v>-0.38800876128332717</v>
      </c>
      <c r="G16" s="9">
        <v>2186.2240000000002</v>
      </c>
      <c r="H16" s="114">
        <f t="shared" ref="H16:J24" si="2">G16/G15-1</f>
        <v>9.3061172655471536E-2</v>
      </c>
      <c r="I16" s="9">
        <v>2895.4679999999998</v>
      </c>
      <c r="J16" s="114">
        <f t="shared" si="2"/>
        <v>-0.31551161669172523</v>
      </c>
      <c r="K16" s="9">
        <f>+I16+G16+E16+C16</f>
        <v>9568.1080000000002</v>
      </c>
      <c r="L16" s="50">
        <f t="shared" ref="L16:L32" si="3">K16/K15-1</f>
        <v>-0.3682289156538997</v>
      </c>
    </row>
    <row r="17" spans="2:12" x14ac:dyDescent="0.25">
      <c r="B17" s="49">
        <v>2009</v>
      </c>
      <c r="C17" s="9">
        <v>3138.22</v>
      </c>
      <c r="D17" s="114">
        <f t="shared" si="0"/>
        <v>0.15672614161566867</v>
      </c>
      <c r="E17" s="9">
        <v>7304.6180000000004</v>
      </c>
      <c r="F17" s="114">
        <f t="shared" si="1"/>
        <v>3.1189976074167269</v>
      </c>
      <c r="G17" s="9">
        <v>4586.7000000000007</v>
      </c>
      <c r="H17" s="114">
        <f t="shared" si="2"/>
        <v>1.0980009367750059</v>
      </c>
      <c r="I17" s="9">
        <v>2905.1960000000004</v>
      </c>
      <c r="J17" s="114">
        <f t="shared" si="2"/>
        <v>3.3597332106589661E-3</v>
      </c>
      <c r="K17" s="9">
        <f t="shared" ref="K17:K32" si="4">+I17+G17+E17+C17</f>
        <v>17934.734</v>
      </c>
      <c r="L17" s="50">
        <f t="shared" si="3"/>
        <v>0.87442846589942347</v>
      </c>
    </row>
    <row r="18" spans="2:12" x14ac:dyDescent="0.25">
      <c r="B18" s="49">
        <v>2010</v>
      </c>
      <c r="C18" s="9">
        <v>2065.7729999999997</v>
      </c>
      <c r="D18" s="114">
        <f t="shared" si="0"/>
        <v>-0.34173735429638463</v>
      </c>
      <c r="E18" s="9">
        <v>2131.5510000000004</v>
      </c>
      <c r="F18" s="114">
        <f t="shared" si="1"/>
        <v>-0.70819131130471158</v>
      </c>
      <c r="G18" s="9">
        <v>2818.1780000000003</v>
      </c>
      <c r="H18" s="114">
        <f t="shared" si="2"/>
        <v>-0.38557612226655336</v>
      </c>
      <c r="I18" s="9">
        <v>2960.9580000000001</v>
      </c>
      <c r="J18" s="114">
        <f t="shared" si="2"/>
        <v>1.9193885713734815E-2</v>
      </c>
      <c r="K18" s="9">
        <f t="shared" si="4"/>
        <v>9976.4600000000009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14">
        <f t="shared" si="0"/>
        <v>0.18393937765669355</v>
      </c>
      <c r="E19" s="9">
        <v>2889.31</v>
      </c>
      <c r="F19" s="114">
        <f t="shared" si="1"/>
        <v>0.35549653749781229</v>
      </c>
      <c r="G19" s="9">
        <v>5062.4760000000015</v>
      </c>
      <c r="H19" s="114">
        <f t="shared" si="2"/>
        <v>0.79636488539758687</v>
      </c>
      <c r="I19" s="9">
        <v>5405.116</v>
      </c>
      <c r="J19" s="114">
        <f t="shared" si="2"/>
        <v>0.82546189442741169</v>
      </c>
      <c r="K19" s="9">
        <f t="shared" si="4"/>
        <v>15802.652</v>
      </c>
      <c r="L19" s="50">
        <f t="shared" si="3"/>
        <v>0.58399392169166209</v>
      </c>
    </row>
    <row r="20" spans="2:12" x14ac:dyDescent="0.25">
      <c r="B20" s="49">
        <v>2012</v>
      </c>
      <c r="C20" s="9">
        <v>4600.7109999999993</v>
      </c>
      <c r="D20" s="114">
        <f t="shared" si="0"/>
        <v>0.88110436471429976</v>
      </c>
      <c r="E20" s="9">
        <v>4280.6000000000004</v>
      </c>
      <c r="F20" s="114">
        <f t="shared" si="1"/>
        <v>0.48153019232965666</v>
      </c>
      <c r="G20" s="9">
        <v>10126.465000000002</v>
      </c>
      <c r="H20" s="114">
        <f t="shared" si="2"/>
        <v>1.0002988656143752</v>
      </c>
      <c r="I20" s="9">
        <v>11779.411</v>
      </c>
      <c r="J20" s="114">
        <f t="shared" si="2"/>
        <v>1.1793077151350682</v>
      </c>
      <c r="K20" s="9">
        <f t="shared" si="4"/>
        <v>30787.187000000002</v>
      </c>
      <c r="L20" s="50">
        <f t="shared" si="3"/>
        <v>0.94822913267975539</v>
      </c>
    </row>
    <row r="21" spans="2:12" x14ac:dyDescent="0.25">
      <c r="B21" s="49">
        <v>2013</v>
      </c>
      <c r="C21" s="9">
        <v>4022.3951800000004</v>
      </c>
      <c r="D21" s="114">
        <f t="shared" si="0"/>
        <v>-0.12570140137035324</v>
      </c>
      <c r="E21" s="9">
        <v>6998.594000000001</v>
      </c>
      <c r="F21" s="114">
        <f t="shared" si="1"/>
        <v>0.63495631453534562</v>
      </c>
      <c r="G21" s="9">
        <v>6293.6970000000001</v>
      </c>
      <c r="H21" s="114">
        <f t="shared" si="2"/>
        <v>-0.37849022338989979</v>
      </c>
      <c r="I21" s="9">
        <v>6554.4540000000006</v>
      </c>
      <c r="J21" s="114">
        <f t="shared" si="2"/>
        <v>-0.44356691518786462</v>
      </c>
      <c r="K21" s="9">
        <f t="shared" si="4"/>
        <v>23869.140180000002</v>
      </c>
      <c r="L21" s="50">
        <f t="shared" si="3"/>
        <v>-0.22470538864106027</v>
      </c>
    </row>
    <row r="22" spans="2:12" x14ac:dyDescent="0.25">
      <c r="B22" s="49">
        <v>2014</v>
      </c>
      <c r="C22" s="9">
        <v>3642.8710000000005</v>
      </c>
      <c r="D22" s="114">
        <f t="shared" si="0"/>
        <v>-9.4352783109689309E-2</v>
      </c>
      <c r="E22" s="9">
        <v>2781.68</v>
      </c>
      <c r="F22" s="114">
        <f t="shared" si="1"/>
        <v>-0.60253730963676433</v>
      </c>
      <c r="G22" s="9">
        <v>9612.75</v>
      </c>
      <c r="H22" s="114">
        <f t="shared" si="2"/>
        <v>0.52736142207036663</v>
      </c>
      <c r="I22" s="9">
        <v>5039.8999999999996</v>
      </c>
      <c r="J22" s="114">
        <f t="shared" si="2"/>
        <v>-0.23107248902807176</v>
      </c>
      <c r="K22" s="9">
        <f t="shared" si="4"/>
        <v>21077.200999999997</v>
      </c>
      <c r="L22" s="50">
        <f t="shared" si="3"/>
        <v>-0.11696856941413314</v>
      </c>
    </row>
    <row r="23" spans="2:12" x14ac:dyDescent="0.25">
      <c r="B23" s="49">
        <v>2015</v>
      </c>
      <c r="C23" s="9">
        <v>3761.3910000000001</v>
      </c>
      <c r="D23" s="114">
        <f t="shared" si="0"/>
        <v>3.2534778201039671E-2</v>
      </c>
      <c r="E23" s="9">
        <v>4033.973</v>
      </c>
      <c r="F23" s="114">
        <f t="shared" si="1"/>
        <v>0.45019304880503874</v>
      </c>
      <c r="G23" s="9">
        <v>6203</v>
      </c>
      <c r="H23" s="114">
        <f t="shared" si="2"/>
        <v>-0.35471119086629732</v>
      </c>
      <c r="I23" s="9">
        <v>6282</v>
      </c>
      <c r="J23" s="114">
        <f t="shared" si="2"/>
        <v>0.24645330264489385</v>
      </c>
      <c r="K23" s="9">
        <f t="shared" si="4"/>
        <v>20280.363999999998</v>
      </c>
      <c r="L23" s="50">
        <f t="shared" si="3"/>
        <v>-3.7805636526405895E-2</v>
      </c>
    </row>
    <row r="24" spans="2:12" x14ac:dyDescent="0.25">
      <c r="B24" s="49">
        <v>2016</v>
      </c>
      <c r="C24" s="9">
        <v>2803.788</v>
      </c>
      <c r="D24" s="114">
        <f t="shared" si="0"/>
        <v>-0.25458746511596375</v>
      </c>
      <c r="E24" s="9">
        <v>2849.04205</v>
      </c>
      <c r="F24" s="114">
        <f t="shared" si="1"/>
        <v>-0.29373794767590167</v>
      </c>
      <c r="G24" s="9">
        <v>2495.1109999999999</v>
      </c>
      <c r="H24" s="114">
        <f t="shared" si="2"/>
        <v>-0.59775737546348551</v>
      </c>
      <c r="I24" s="9">
        <v>4369.2960000000003</v>
      </c>
      <c r="J24" s="114">
        <f t="shared" si="2"/>
        <v>-0.30447373447946513</v>
      </c>
      <c r="K24" s="9">
        <f t="shared" si="4"/>
        <v>12517.23705</v>
      </c>
      <c r="L24" s="50">
        <f t="shared" si="3"/>
        <v>-0.38279031628820859</v>
      </c>
    </row>
    <row r="25" spans="2:12" x14ac:dyDescent="0.25">
      <c r="B25" s="49">
        <v>2017</v>
      </c>
      <c r="C25" s="9">
        <v>2795.652</v>
      </c>
      <c r="D25" s="114">
        <f t="shared" si="0"/>
        <v>-2.9017885803063193E-3</v>
      </c>
      <c r="E25" s="9">
        <v>1881.944</v>
      </c>
      <c r="F25" s="114">
        <f t="shared" si="1"/>
        <v>-0.33944674491554105</v>
      </c>
      <c r="G25" s="9">
        <v>1965.4489999999998</v>
      </c>
      <c r="H25" s="114">
        <f>G25/G24-1</f>
        <v>-0.21227993464018236</v>
      </c>
      <c r="I25" s="9">
        <v>2981.9879999999998</v>
      </c>
      <c r="J25" s="114">
        <f>I25/I24-1</f>
        <v>-0.31751293572236816</v>
      </c>
      <c r="K25" s="9">
        <f t="shared" si="4"/>
        <v>9625.0329999999994</v>
      </c>
      <c r="L25" s="50">
        <f t="shared" si="3"/>
        <v>-0.23105770374461354</v>
      </c>
    </row>
    <row r="26" spans="2:12" x14ac:dyDescent="0.25">
      <c r="B26" s="49">
        <v>2018</v>
      </c>
      <c r="C26" s="9">
        <v>2600.8847999999998</v>
      </c>
      <c r="D26" s="114">
        <f t="shared" si="0"/>
        <v>-6.966789857965161E-2</v>
      </c>
      <c r="E26" s="9">
        <v>3303.9820000000004</v>
      </c>
      <c r="F26" s="114">
        <f>E26/E25-1</f>
        <v>0.75562184634611906</v>
      </c>
      <c r="G26" s="9">
        <v>2261.3741999999997</v>
      </c>
      <c r="H26" s="114">
        <f>G26/G25-1</f>
        <v>0.15056366255242448</v>
      </c>
      <c r="I26" s="9">
        <v>5449.2035999999998</v>
      </c>
      <c r="J26" s="114">
        <f>I26/I25-1</f>
        <v>0.82737274596678456</v>
      </c>
      <c r="K26" s="9">
        <f t="shared" si="4"/>
        <v>13615.444599999999</v>
      </c>
      <c r="L26" s="50">
        <f t="shared" si="3"/>
        <v>0.41458679674137211</v>
      </c>
    </row>
    <row r="27" spans="2:12" x14ac:dyDescent="0.25">
      <c r="B27" s="49">
        <v>2019</v>
      </c>
      <c r="C27" s="9">
        <v>3349.9280000000008</v>
      </c>
      <c r="D27" s="114">
        <f t="shared" si="0"/>
        <v>0.28799553136686451</v>
      </c>
      <c r="E27" s="9">
        <v>1610.2839999999999</v>
      </c>
      <c r="F27" s="114">
        <f>E27/E26-1</f>
        <v>-0.51262325279011822</v>
      </c>
      <c r="G27" s="9">
        <v>4104.0564999999997</v>
      </c>
      <c r="H27" s="114">
        <f>G27/G26-1</f>
        <v>0.81485067796386823</v>
      </c>
      <c r="I27" s="9">
        <v>4028.7529999999997</v>
      </c>
      <c r="J27" s="114">
        <f>I27/I26-1</f>
        <v>-0.26067122909483509</v>
      </c>
      <c r="K27" s="9">
        <f t="shared" si="4"/>
        <v>13093.021499999999</v>
      </c>
      <c r="L27" s="50">
        <f t="shared" si="3"/>
        <v>-3.8369889147799152E-2</v>
      </c>
    </row>
    <row r="28" spans="2:12" x14ac:dyDescent="0.25">
      <c r="B28" s="49">
        <v>2020</v>
      </c>
      <c r="C28" s="9">
        <v>966.17099999999994</v>
      </c>
      <c r="D28" s="114">
        <f t="shared" si="0"/>
        <v>-0.71158454748878186</v>
      </c>
      <c r="E28" s="9">
        <v>4703.1239999999998</v>
      </c>
      <c r="F28" s="114">
        <f>E28/E27-1</f>
        <v>1.9206798303901671</v>
      </c>
      <c r="G28" s="9">
        <v>2878.0706</v>
      </c>
      <c r="H28" s="114">
        <f>G28/G27-1</f>
        <v>-0.29872539522786778</v>
      </c>
      <c r="I28" s="9">
        <v>5113.2899999999991</v>
      </c>
      <c r="J28" s="114">
        <f>I28/I27-1</f>
        <v>0.269199179001542</v>
      </c>
      <c r="K28" s="9">
        <f t="shared" si="4"/>
        <v>13660.6556</v>
      </c>
      <c r="L28" s="50">
        <f t="shared" si="3"/>
        <v>4.3353942403592693E-2</v>
      </c>
    </row>
    <row r="29" spans="2:12" x14ac:dyDescent="0.25">
      <c r="B29" s="49">
        <v>2021</v>
      </c>
      <c r="C29" s="9">
        <v>3106.5713999999998</v>
      </c>
      <c r="D29" s="114">
        <f t="shared" si="0"/>
        <v>2.2153432466923557</v>
      </c>
      <c r="E29" s="9">
        <v>2290.1619999999998</v>
      </c>
      <c r="F29" s="114">
        <f>E29/E28-1</f>
        <v>-0.51305515227750753</v>
      </c>
      <c r="G29" s="9">
        <v>2225.0039999999995</v>
      </c>
      <c r="H29" s="114">
        <f>G29/G28-1</f>
        <v>-0.2269112508914829</v>
      </c>
      <c r="I29" s="9">
        <v>4796.4179799999993</v>
      </c>
      <c r="J29" s="114">
        <f>I29/I28-1</f>
        <v>-6.1970281364835511E-2</v>
      </c>
      <c r="K29" s="9">
        <f t="shared" si="4"/>
        <v>12418.15538</v>
      </c>
      <c r="L29" s="50">
        <f t="shared" si="3"/>
        <v>-9.0954655207031165E-2</v>
      </c>
    </row>
    <row r="30" spans="2:12" x14ac:dyDescent="0.25">
      <c r="B30" s="49">
        <v>2022</v>
      </c>
      <c r="C30" s="9">
        <v>3822.2395000000006</v>
      </c>
      <c r="D30" s="114">
        <v>0.23037233266230439</v>
      </c>
      <c r="E30" s="9">
        <v>4965.8537999999999</v>
      </c>
      <c r="F30" s="114">
        <v>1.1683417155642264</v>
      </c>
      <c r="G30" s="9">
        <v>3601.7760000000003</v>
      </c>
      <c r="H30" s="114">
        <v>0.61877282018369462</v>
      </c>
      <c r="I30" s="9">
        <v>4414.2305999999999</v>
      </c>
      <c r="J30" s="114">
        <v>-7.9681833733764695E-2</v>
      </c>
      <c r="K30" s="9">
        <f t="shared" si="4"/>
        <v>16804.099900000001</v>
      </c>
      <c r="L30" s="50">
        <f t="shared" si="3"/>
        <v>0.35318808516953837</v>
      </c>
    </row>
    <row r="31" spans="2:12" x14ac:dyDescent="0.25">
      <c r="B31" s="49">
        <v>2023</v>
      </c>
      <c r="C31" s="9">
        <v>3476.1317999999997</v>
      </c>
      <c r="D31" s="114">
        <v>0.23037233266230439</v>
      </c>
      <c r="E31" s="9">
        <v>1559.7870399999997</v>
      </c>
      <c r="F31" s="114">
        <v>-0.68589751071608274</v>
      </c>
      <c r="G31" s="9">
        <v>2294.6185</v>
      </c>
      <c r="H31" s="114">
        <v>-0.36292026489154239</v>
      </c>
      <c r="I31" s="9">
        <v>3607.797</v>
      </c>
      <c r="J31" s="114">
        <v>-0.18268950425924735</v>
      </c>
      <c r="K31" s="9">
        <f t="shared" si="4"/>
        <v>10938.334339999999</v>
      </c>
      <c r="L31" s="50">
        <f t="shared" si="3"/>
        <v>-0.34906752488421</v>
      </c>
    </row>
    <row r="32" spans="2:12" x14ac:dyDescent="0.25">
      <c r="B32" s="49">
        <v>2024</v>
      </c>
      <c r="C32" s="9">
        <v>2693.2719900000002</v>
      </c>
      <c r="D32" s="114">
        <v>-0.22521004813453838</v>
      </c>
      <c r="E32" s="9">
        <v>2557.9848900000002</v>
      </c>
      <c r="F32" s="114">
        <v>-0.48488517926162056</v>
      </c>
      <c r="G32" s="9">
        <v>3268.51649</v>
      </c>
      <c r="H32" s="114">
        <v>-9.2526439734175625E-2</v>
      </c>
      <c r="I32" s="9">
        <v>3857.5046000000007</v>
      </c>
      <c r="J32" s="114">
        <v>-0.12612073324850748</v>
      </c>
      <c r="K32" s="9">
        <f t="shared" si="4"/>
        <v>12377.277969999999</v>
      </c>
      <c r="L32" s="50">
        <f t="shared" si="3"/>
        <v>0.13155052545230572</v>
      </c>
    </row>
    <row r="33" spans="2:12" x14ac:dyDescent="0.25">
      <c r="B33" s="49">
        <v>2025</v>
      </c>
      <c r="C33" s="9">
        <v>2642.4602799999998</v>
      </c>
      <c r="D33" s="114">
        <v>-1.8866163606446773E-2</v>
      </c>
      <c r="E33" s="9">
        <v>2668.8609099999999</v>
      </c>
      <c r="F33" s="114">
        <v>4.5746955135454126E-2</v>
      </c>
      <c r="G33" s="9">
        <v>3048.8128000000002</v>
      </c>
      <c r="H33" s="114">
        <v>-6.7218167836136544E-2</v>
      </c>
      <c r="I33" s="9">
        <v>2826.057260000001</v>
      </c>
      <c r="J33" s="114">
        <v>-0.26738719637560493</v>
      </c>
      <c r="K33" s="9">
        <v>11186.19125</v>
      </c>
      <c r="L33" s="50">
        <v>-9.6231717740116296E-2</v>
      </c>
    </row>
    <row r="34" spans="2:12" ht="15.75" thickBot="1" x14ac:dyDescent="0.3">
      <c r="B34" s="51">
        <v>2026</v>
      </c>
      <c r="C34" s="52">
        <v>3312</v>
      </c>
      <c r="D34" s="53">
        <f>+C34/C33-1</f>
        <v>0.25337740175984802</v>
      </c>
      <c r="E34" s="52"/>
      <c r="F34" s="53"/>
      <c r="G34" s="52"/>
      <c r="H34" s="53"/>
      <c r="I34" s="52"/>
      <c r="J34" s="53"/>
      <c r="K34" s="52"/>
      <c r="L34" s="53"/>
    </row>
    <row r="35" spans="2:12" x14ac:dyDescent="0.25">
      <c r="B35" s="43"/>
      <c r="C35" s="1"/>
      <c r="D35" s="114"/>
      <c r="E35" s="1"/>
      <c r="F35" s="114"/>
      <c r="G35" s="1"/>
      <c r="H35" s="114"/>
      <c r="I35" s="1"/>
      <c r="J35" s="114"/>
      <c r="K35" s="1"/>
      <c r="L35" s="114"/>
    </row>
    <row r="36" spans="2:12" x14ac:dyDescent="0.25">
      <c r="C36" s="33" t="s">
        <v>22</v>
      </c>
    </row>
    <row r="37" spans="2:12" ht="15.75" thickBot="1" x14ac:dyDescent="0.3"/>
    <row r="38" spans="2:12" s="43" customFormat="1" ht="15.75" thickBot="1" x14ac:dyDescent="0.3">
      <c r="C38" s="123" t="s">
        <v>23</v>
      </c>
      <c r="D38" s="124"/>
      <c r="E38" s="123" t="s">
        <v>24</v>
      </c>
      <c r="F38" s="124"/>
      <c r="G38" s="123" t="s">
        <v>25</v>
      </c>
      <c r="H38" s="124"/>
      <c r="I38" s="123" t="s">
        <v>26</v>
      </c>
      <c r="J38" s="124"/>
      <c r="K38" s="123" t="s">
        <v>27</v>
      </c>
      <c r="L38" s="124"/>
    </row>
    <row r="39" spans="2:12" ht="60.75" thickBot="1" x14ac:dyDescent="0.3">
      <c r="B39" s="44" t="s">
        <v>28</v>
      </c>
      <c r="C39" s="45" t="s">
        <v>68</v>
      </c>
      <c r="D39" s="46" t="s">
        <v>30</v>
      </c>
      <c r="E39" s="45" t="s">
        <v>68</v>
      </c>
      <c r="F39" s="46" t="s">
        <v>30</v>
      </c>
      <c r="G39" s="45" t="s">
        <v>68</v>
      </c>
      <c r="H39" s="46" t="s">
        <v>30</v>
      </c>
      <c r="I39" s="45" t="s">
        <v>68</v>
      </c>
      <c r="J39" s="46" t="s">
        <v>30</v>
      </c>
      <c r="K39" s="45" t="s">
        <v>68</v>
      </c>
      <c r="L39" s="46" t="s">
        <v>30</v>
      </c>
    </row>
    <row r="40" spans="2:12" x14ac:dyDescent="0.25">
      <c r="B40" s="47">
        <v>2007</v>
      </c>
      <c r="C40" s="6">
        <v>1694.2457364089853</v>
      </c>
      <c r="D40" s="48"/>
      <c r="E40" s="1">
        <v>1964.5759967478205</v>
      </c>
      <c r="F40" s="48"/>
      <c r="G40" s="9">
        <v>2248.1283620311656</v>
      </c>
      <c r="H40" s="48"/>
      <c r="I40" s="9">
        <v>3026.3034854803172</v>
      </c>
      <c r="J40" s="48"/>
      <c r="K40" s="6">
        <v>2191.1741823004795</v>
      </c>
      <c r="L40" s="48"/>
    </row>
    <row r="41" spans="2:12" x14ac:dyDescent="0.25">
      <c r="B41" s="49">
        <v>2008</v>
      </c>
      <c r="C41" s="9">
        <v>3538.905208551801</v>
      </c>
      <c r="D41" s="50">
        <f t="shared" ref="D41:D54" si="5">C41/C40-1</f>
        <v>1.0887791732341245</v>
      </c>
      <c r="E41" s="1">
        <v>3983.3086274534139</v>
      </c>
      <c r="F41" s="114">
        <f t="shared" ref="F41:F52" si="6">E41/E40-1</f>
        <v>1.0275665762217518</v>
      </c>
      <c r="G41" s="9">
        <v>3830.8070810676313</v>
      </c>
      <c r="H41" s="50">
        <f t="shared" ref="H41:H49" si="7">G41/G40-1</f>
        <v>0.70399837739092819</v>
      </c>
      <c r="I41" s="9">
        <v>3203.2678724130255</v>
      </c>
      <c r="J41" s="50">
        <f t="shared" ref="J41:J57" si="8">I41/I40-1</f>
        <v>5.8475426467224034E-2</v>
      </c>
      <c r="K41" s="9">
        <v>3586.4004294265892</v>
      </c>
      <c r="L41" s="50">
        <f t="shared" ref="L41:L57" si="9">K41/K40-1</f>
        <v>0.63674821399240988</v>
      </c>
    </row>
    <row r="42" spans="2:12" x14ac:dyDescent="0.25">
      <c r="B42" s="49">
        <v>2009</v>
      </c>
      <c r="C42" s="9">
        <v>2531.3598377424146</v>
      </c>
      <c r="D42" s="50">
        <f t="shared" si="5"/>
        <v>-0.28470538526283284</v>
      </c>
      <c r="E42" s="1">
        <v>1981.6689045204009</v>
      </c>
      <c r="F42" s="114">
        <f t="shared" si="6"/>
        <v>-0.50250681283832377</v>
      </c>
      <c r="G42" s="9">
        <v>2116.4278391872153</v>
      </c>
      <c r="H42" s="50">
        <f t="shared" si="7"/>
        <v>-0.44752429595139653</v>
      </c>
      <c r="I42" s="9">
        <v>2447.266008902669</v>
      </c>
      <c r="J42" s="50">
        <f t="shared" si="8"/>
        <v>-0.23600956698662212</v>
      </c>
      <c r="K42" s="9">
        <v>2187.738352294492</v>
      </c>
      <c r="L42" s="50">
        <f t="shared" si="9"/>
        <v>-0.38999049455158641</v>
      </c>
    </row>
    <row r="43" spans="2:12" x14ac:dyDescent="0.25">
      <c r="B43" s="49">
        <v>2010</v>
      </c>
      <c r="C43" s="9">
        <v>2290.7840164432391</v>
      </c>
      <c r="D43" s="50">
        <f t="shared" si="5"/>
        <v>-9.5038175810568393E-2</v>
      </c>
      <c r="E43" s="1">
        <v>3577.2264046227374</v>
      </c>
      <c r="F43" s="114">
        <f t="shared" si="6"/>
        <v>0.80515846843168259</v>
      </c>
      <c r="G43" s="9">
        <v>3958.1078484041823</v>
      </c>
      <c r="H43" s="50">
        <f t="shared" si="7"/>
        <v>0.87018322813417459</v>
      </c>
      <c r="I43" s="9">
        <v>4487.9305616628135</v>
      </c>
      <c r="J43" s="50">
        <f t="shared" si="8"/>
        <v>0.83385481812627282</v>
      </c>
      <c r="K43" s="9">
        <v>3688.7339447058375</v>
      </c>
      <c r="L43" s="50">
        <f t="shared" si="9"/>
        <v>0.68609465608037956</v>
      </c>
    </row>
    <row r="44" spans="2:12" x14ac:dyDescent="0.25">
      <c r="B44" s="49">
        <v>2011</v>
      </c>
      <c r="C44" s="9">
        <v>4638.5107717469091</v>
      </c>
      <c r="D44" s="50">
        <f t="shared" si="5"/>
        <v>1.0248573145489477</v>
      </c>
      <c r="E44" s="1">
        <v>4713.7452159858231</v>
      </c>
      <c r="F44" s="114">
        <f t="shared" si="6"/>
        <v>0.31770949971027784</v>
      </c>
      <c r="G44" s="9">
        <v>4539.3009981676951</v>
      </c>
      <c r="H44" s="50">
        <f t="shared" si="7"/>
        <v>0.1468361075602922</v>
      </c>
      <c r="I44" s="9">
        <v>4243.7890343148974</v>
      </c>
      <c r="J44" s="50">
        <f t="shared" si="8"/>
        <v>-5.4399577710368963E-2</v>
      </c>
      <c r="K44" s="9">
        <v>4485.4739115940793</v>
      </c>
      <c r="L44" s="50">
        <f t="shared" si="9"/>
        <v>0.21599279829648399</v>
      </c>
    </row>
    <row r="45" spans="2:12" x14ac:dyDescent="0.25">
      <c r="B45" s="49">
        <v>2012</v>
      </c>
      <c r="C45" s="9">
        <v>3914.0924065867212</v>
      </c>
      <c r="D45" s="50">
        <f t="shared" si="5"/>
        <v>-0.15617477263879775</v>
      </c>
      <c r="E45" s="1">
        <v>3747.6389992057188</v>
      </c>
      <c r="F45" s="114">
        <f t="shared" si="6"/>
        <v>-0.20495512008237693</v>
      </c>
      <c r="G45" s="9">
        <v>3077.6442302422433</v>
      </c>
      <c r="H45" s="50">
        <f t="shared" si="7"/>
        <v>-0.32200040678409625</v>
      </c>
      <c r="I45" s="9">
        <v>3138.877788541382</v>
      </c>
      <c r="J45" s="50">
        <f t="shared" si="8"/>
        <v>-0.2603596071433576</v>
      </c>
      <c r="K45" s="9">
        <v>3319.22301378167</v>
      </c>
      <c r="L45" s="50">
        <f t="shared" si="9"/>
        <v>-0.26000617120921765</v>
      </c>
    </row>
    <row r="46" spans="2:12" x14ac:dyDescent="0.25">
      <c r="B46" s="49">
        <v>2013</v>
      </c>
      <c r="C46" s="9">
        <v>3601.6080225116016</v>
      </c>
      <c r="D46" s="50">
        <f t="shared" si="5"/>
        <v>-7.9835719654769544E-2</v>
      </c>
      <c r="E46" s="1">
        <v>4056.4901778843046</v>
      </c>
      <c r="F46" s="114">
        <f t="shared" si="6"/>
        <v>8.2412201053528422E-2</v>
      </c>
      <c r="G46" s="9">
        <v>4585.5932467038028</v>
      </c>
      <c r="H46" s="50">
        <f t="shared" si="7"/>
        <v>0.48996859404469495</v>
      </c>
      <c r="I46" s="9">
        <v>4955.7142501877379</v>
      </c>
      <c r="J46" s="50">
        <f t="shared" si="8"/>
        <v>0.57881720284835603</v>
      </c>
      <c r="K46" s="9">
        <v>4366.2718193479559</v>
      </c>
      <c r="L46" s="50">
        <f t="shared" si="9"/>
        <v>0.31544997164060939</v>
      </c>
    </row>
    <row r="47" spans="2:12" x14ac:dyDescent="0.25">
      <c r="B47" s="49">
        <v>2014</v>
      </c>
      <c r="C47" s="9">
        <v>5140.3303959981013</v>
      </c>
      <c r="D47" s="50">
        <f t="shared" si="5"/>
        <v>0.42723204853743724</v>
      </c>
      <c r="E47" s="1">
        <v>4957.209671852981</v>
      </c>
      <c r="F47" s="114">
        <f t="shared" si="6"/>
        <v>0.22204404656994736</v>
      </c>
      <c r="G47" s="9">
        <v>4547.2566788900176</v>
      </c>
      <c r="H47" s="50">
        <f t="shared" si="7"/>
        <v>-8.3602198780587944E-3</v>
      </c>
      <c r="I47" s="9">
        <v>4553.5409432726838</v>
      </c>
      <c r="J47" s="50">
        <f t="shared" si="8"/>
        <v>-8.1153449656589549E-2</v>
      </c>
      <c r="K47" s="9">
        <v>4705.3669113844862</v>
      </c>
      <c r="L47" s="50">
        <f t="shared" si="9"/>
        <v>7.7662387058433202E-2</v>
      </c>
    </row>
    <row r="48" spans="2:12" x14ac:dyDescent="0.25">
      <c r="B48" s="49">
        <v>2015</v>
      </c>
      <c r="C48" s="9">
        <v>3750.7430628722195</v>
      </c>
      <c r="D48" s="50">
        <f t="shared" si="5"/>
        <v>-0.27033035351340773</v>
      </c>
      <c r="E48" s="1">
        <v>3055.9324219572122</v>
      </c>
      <c r="F48" s="114">
        <f t="shared" si="6"/>
        <v>-0.38353779157077306</v>
      </c>
      <c r="G48" s="9">
        <v>2769.0655231339656</v>
      </c>
      <c r="H48" s="50">
        <f t="shared" si="7"/>
        <v>-0.39104701610776615</v>
      </c>
      <c r="I48" s="9">
        <v>2692.244902897166</v>
      </c>
      <c r="J48" s="50">
        <f t="shared" si="8"/>
        <v>-0.40875794542384902</v>
      </c>
      <c r="K48" s="9">
        <v>2984.4018578759219</v>
      </c>
      <c r="L48" s="50">
        <f t="shared" si="9"/>
        <v>-0.36574513442187551</v>
      </c>
    </row>
    <row r="49" spans="2:12" x14ac:dyDescent="0.25">
      <c r="B49" s="49">
        <v>2016</v>
      </c>
      <c r="C49" s="9">
        <v>2987.751927035853</v>
      </c>
      <c r="D49" s="50">
        <f t="shared" si="5"/>
        <v>-0.2034239944050148</v>
      </c>
      <c r="E49" s="1">
        <v>3062.6257832874044</v>
      </c>
      <c r="F49" s="114">
        <f t="shared" si="6"/>
        <v>2.19028447163927E-3</v>
      </c>
      <c r="G49" s="9">
        <v>3137.5754585667737</v>
      </c>
      <c r="H49" s="50">
        <f t="shared" si="7"/>
        <v>0.13308097347430659</v>
      </c>
      <c r="I49" s="9">
        <v>3698.4847078339385</v>
      </c>
      <c r="J49" s="50">
        <f t="shared" si="8"/>
        <v>0.37375492989287218</v>
      </c>
      <c r="K49" s="9">
        <v>3282.7488970499276</v>
      </c>
      <c r="L49" s="50">
        <f t="shared" si="9"/>
        <v>9.9968788850154144E-2</v>
      </c>
    </row>
    <row r="50" spans="2:12" x14ac:dyDescent="0.25">
      <c r="B50" s="49">
        <v>2017</v>
      </c>
      <c r="C50" s="9">
        <v>4418.2654994255354</v>
      </c>
      <c r="D50" s="50">
        <f t="shared" si="5"/>
        <v>0.47879261977713594</v>
      </c>
      <c r="E50" s="1">
        <v>5007.8069538732288</v>
      </c>
      <c r="F50" s="114">
        <f t="shared" si="6"/>
        <v>0.63513511222970198</v>
      </c>
      <c r="G50" s="9">
        <v>5623.647446461342</v>
      </c>
      <c r="H50" s="50">
        <f t="shared" ref="H50:H55" si="10">G50/G49-1</f>
        <v>0.792354485405808</v>
      </c>
      <c r="I50" s="9">
        <v>5697.3650162240756</v>
      </c>
      <c r="J50" s="50">
        <f t="shared" si="8"/>
        <v>0.54045926001970823</v>
      </c>
      <c r="K50" s="9">
        <v>5175.9626579981586</v>
      </c>
      <c r="L50" s="50">
        <f t="shared" si="9"/>
        <v>0.57671598417094438</v>
      </c>
    </row>
    <row r="51" spans="2:12" x14ac:dyDescent="0.25">
      <c r="B51" s="49">
        <v>2018</v>
      </c>
      <c r="C51" s="9">
        <v>5286.4698851713856</v>
      </c>
      <c r="D51" s="50">
        <f t="shared" si="5"/>
        <v>0.19650344368366612</v>
      </c>
      <c r="E51" s="1">
        <v>5449.1705917284044</v>
      </c>
      <c r="F51" s="114">
        <f t="shared" si="6"/>
        <v>8.8135114216774779E-2</v>
      </c>
      <c r="G51" s="9">
        <v>5301.0687129976095</v>
      </c>
      <c r="H51" s="50">
        <f t="shared" si="10"/>
        <v>-5.7361123102891876E-2</v>
      </c>
      <c r="I51" s="9">
        <v>4445.0830154336663</v>
      </c>
      <c r="J51" s="50">
        <f t="shared" si="8"/>
        <v>-0.21980020539746958</v>
      </c>
      <c r="K51" s="1">
        <v>4991.6345082113612</v>
      </c>
      <c r="L51" s="50">
        <f t="shared" si="9"/>
        <v>-3.561234150365522E-2</v>
      </c>
    </row>
    <row r="52" spans="2:12" x14ac:dyDescent="0.25">
      <c r="B52" s="60">
        <v>2019</v>
      </c>
      <c r="C52" s="9">
        <v>4493.4324976536827</v>
      </c>
      <c r="D52" s="50">
        <f t="shared" si="5"/>
        <v>-0.15001265584472212</v>
      </c>
      <c r="E52" s="9">
        <v>4923.2573011965587</v>
      </c>
      <c r="F52" s="50">
        <f t="shared" si="6"/>
        <v>-9.6512539234898997E-2</v>
      </c>
      <c r="G52" s="9">
        <v>5059.3644239546911</v>
      </c>
      <c r="H52" s="50">
        <f t="shared" si="10"/>
        <v>-4.5595388803447712E-2</v>
      </c>
      <c r="I52" s="9">
        <v>4705.983491666032</v>
      </c>
      <c r="J52" s="50">
        <f t="shared" si="8"/>
        <v>5.8694174063003812E-2</v>
      </c>
      <c r="K52" s="9">
        <v>4789.0916821606079</v>
      </c>
      <c r="L52" s="50">
        <f t="shared" si="9"/>
        <v>-4.0576453608044738E-2</v>
      </c>
    </row>
    <row r="53" spans="2:12" x14ac:dyDescent="0.25">
      <c r="B53" s="60">
        <v>2020</v>
      </c>
      <c r="C53" s="9">
        <v>4245.2890844374342</v>
      </c>
      <c r="D53" s="50">
        <f t="shared" si="5"/>
        <v>-5.5223576485419645E-2</v>
      </c>
      <c r="E53" s="9">
        <v>3005.4506089994657</v>
      </c>
      <c r="F53" s="50">
        <f>E53/E52-1</f>
        <v>-0.38954021186968746</v>
      </c>
      <c r="G53" s="9">
        <v>3152.349911082792</v>
      </c>
      <c r="H53" s="50">
        <f t="shared" si="10"/>
        <v>-0.37692768361233531</v>
      </c>
      <c r="I53" s="9">
        <v>3391.0853032000928</v>
      </c>
      <c r="J53" s="50">
        <f t="shared" si="8"/>
        <v>-0.27940985997816015</v>
      </c>
      <c r="K53" s="9">
        <v>3268.4353933935568</v>
      </c>
      <c r="L53" s="50">
        <f t="shared" si="9"/>
        <v>-0.3175249900584497</v>
      </c>
    </row>
    <row r="54" spans="2:12" x14ac:dyDescent="0.25">
      <c r="B54" s="60">
        <v>2021</v>
      </c>
      <c r="C54" s="9">
        <v>3667.9966473650015</v>
      </c>
      <c r="D54" s="50">
        <f t="shared" si="5"/>
        <v>-0.13598424644123686</v>
      </c>
      <c r="E54" s="9">
        <v>4080.1799960002841</v>
      </c>
      <c r="F54" s="50">
        <f>E54/E53-1</f>
        <v>0.35759342834737273</v>
      </c>
      <c r="G54" s="9">
        <v>4525.4178059904616</v>
      </c>
      <c r="H54" s="50">
        <f t="shared" si="10"/>
        <v>0.43556963333300724</v>
      </c>
      <c r="I54" s="9">
        <v>4365.6470489671592</v>
      </c>
      <c r="J54" s="50">
        <f t="shared" si="8"/>
        <v>0.28738933368836039</v>
      </c>
      <c r="K54" s="9">
        <v>4166.6988257639332</v>
      </c>
      <c r="L54" s="50">
        <f t="shared" si="9"/>
        <v>0.27482979598924429</v>
      </c>
    </row>
    <row r="55" spans="2:12" x14ac:dyDescent="0.25">
      <c r="B55" s="60">
        <v>2022</v>
      </c>
      <c r="C55" s="9">
        <v>4723.1576017149109</v>
      </c>
      <c r="D55" s="50">
        <f>C55/C54-1</f>
        <v>0.28766682627911089</v>
      </c>
      <c r="E55" s="9">
        <v>5683.3380394726883</v>
      </c>
      <c r="F55" s="100">
        <f>E55/E54-1</f>
        <v>0.39291355897140479</v>
      </c>
      <c r="G55" s="9">
        <v>5906.6016459657676</v>
      </c>
      <c r="H55" s="100">
        <f t="shared" si="10"/>
        <v>0.30520581727216034</v>
      </c>
      <c r="I55" s="9">
        <v>5328.3216400158153</v>
      </c>
      <c r="J55" s="50">
        <f t="shared" si="8"/>
        <v>0.2205113194563928</v>
      </c>
      <c r="K55" s="9">
        <v>5419.5322791433791</v>
      </c>
      <c r="L55" s="50">
        <f t="shared" si="9"/>
        <v>0.30067770812538819</v>
      </c>
    </row>
    <row r="56" spans="2:12" x14ac:dyDescent="0.25">
      <c r="B56" s="60">
        <v>2023</v>
      </c>
      <c r="C56" s="9">
        <v>5344.7303407770678</v>
      </c>
      <c r="D56" s="50">
        <v>0.13160110067817188</v>
      </c>
      <c r="E56" s="9">
        <v>5267.9277165939275</v>
      </c>
      <c r="F56" s="100">
        <v>-7.3092664908122051E-2</v>
      </c>
      <c r="G56" s="9">
        <v>4994.4141651433574</v>
      </c>
      <c r="H56" s="100">
        <v>-0.15443524644080875</v>
      </c>
      <c r="I56" s="9">
        <v>4623.2722877700708</v>
      </c>
      <c r="J56" s="50">
        <f t="shared" si="8"/>
        <v>-0.13232109468595288</v>
      </c>
      <c r="K56" s="9">
        <v>5022.3309877361089</v>
      </c>
      <c r="L56" s="50">
        <f t="shared" si="9"/>
        <v>-7.3290695755400592E-2</v>
      </c>
    </row>
    <row r="57" spans="2:12" x14ac:dyDescent="0.25">
      <c r="B57" s="60">
        <v>2024</v>
      </c>
      <c r="C57" s="9">
        <v>5009.1195468156193</v>
      </c>
      <c r="D57" s="50">
        <v>-6.2792839406871637E-2</v>
      </c>
      <c r="E57" s="9">
        <v>5512.8763016266294</v>
      </c>
      <c r="F57" s="100">
        <v>4.6498091509706185E-2</v>
      </c>
      <c r="G57" s="9">
        <v>5926.1764440417428</v>
      </c>
      <c r="H57" s="100">
        <v>0.18656087542784716</v>
      </c>
      <c r="I57" s="9">
        <v>6120.6341737090834</v>
      </c>
      <c r="J57" s="50">
        <f t="shared" si="8"/>
        <v>0.32387490780068906</v>
      </c>
      <c r="K57" s="9">
        <v>5701.8155147726711</v>
      </c>
      <c r="L57" s="50">
        <f t="shared" si="9"/>
        <v>0.13529266165367759</v>
      </c>
    </row>
    <row r="58" spans="2:12" x14ac:dyDescent="0.25">
      <c r="B58" s="60">
        <v>2025</v>
      </c>
      <c r="C58" s="9">
        <v>6382.660930668746</v>
      </c>
      <c r="D58" s="50">
        <v>0.27420814596575349</v>
      </c>
      <c r="E58" s="9">
        <v>6648.7291951081888</v>
      </c>
      <c r="F58" s="100">
        <v>0.21069092480344942</v>
      </c>
      <c r="G58" s="9">
        <v>6851.912026215582</v>
      </c>
      <c r="H58" s="100">
        <v>0.15621127567077187</v>
      </c>
      <c r="I58" s="9">
        <v>6723.7658128696185</v>
      </c>
      <c r="J58" s="50">
        <v>9.8540710332151615E-2</v>
      </c>
      <c r="K58" s="9">
        <v>6660.212046705351</v>
      </c>
      <c r="L58" s="50">
        <v>0.1680862050779437</v>
      </c>
    </row>
    <row r="59" spans="2:12" ht="15.75" thickBot="1" x14ac:dyDescent="0.3">
      <c r="B59" s="65">
        <v>2026</v>
      </c>
      <c r="C59" s="52">
        <f>+SUM(Manteca!C35:E35)/SUM(Manteca!C60:E60)</f>
        <v>5835.1254416761949</v>
      </c>
      <c r="D59" s="53">
        <f>+C59/C58-1</f>
        <v>-8.5784830956887936E-2</v>
      </c>
      <c r="E59" s="52"/>
      <c r="F59" s="101"/>
      <c r="G59" s="52"/>
      <c r="H59" s="101"/>
      <c r="I59" s="52"/>
      <c r="J59" s="53"/>
      <c r="K59" s="52"/>
      <c r="L59" s="53"/>
    </row>
    <row r="60" spans="2:12" x14ac:dyDescent="0.25">
      <c r="C60" s="33" t="s">
        <v>32</v>
      </c>
    </row>
    <row r="65" spans="2:12" ht="20.25" customHeight="1" x14ac:dyDescent="0.25">
      <c r="B65" s="55" t="s">
        <v>33</v>
      </c>
    </row>
    <row r="66" spans="2:12" ht="20.25" customHeight="1" thickBot="1" x14ac:dyDescent="0.3">
      <c r="B66" s="55"/>
    </row>
    <row r="67" spans="2:12" ht="20.25" customHeight="1" thickBot="1" x14ac:dyDescent="0.3">
      <c r="C67" s="126">
        <v>2026</v>
      </c>
      <c r="D67" s="127"/>
      <c r="E67" s="127"/>
      <c r="F67" s="127"/>
      <c r="G67" s="127"/>
      <c r="H67" s="127"/>
      <c r="I67" s="127"/>
      <c r="J67" s="127"/>
      <c r="K67" s="127"/>
      <c r="L67" s="128"/>
    </row>
    <row r="68" spans="2:12" ht="20.25" customHeight="1" thickBot="1" x14ac:dyDescent="0.3">
      <c r="B68" s="56" t="s">
        <v>34</v>
      </c>
      <c r="C68" s="123" t="s">
        <v>23</v>
      </c>
      <c r="D68" s="124"/>
      <c r="E68" s="123" t="s">
        <v>24</v>
      </c>
      <c r="F68" s="125"/>
      <c r="G68" s="123" t="s">
        <v>25</v>
      </c>
      <c r="H68" s="124"/>
      <c r="I68" s="125" t="s">
        <v>26</v>
      </c>
      <c r="J68" s="124"/>
      <c r="K68" s="125" t="s">
        <v>35</v>
      </c>
      <c r="L68" s="124"/>
    </row>
    <row r="69" spans="2:12" ht="20.25" customHeight="1" x14ac:dyDescent="0.25">
      <c r="B69" s="57">
        <v>1</v>
      </c>
      <c r="C69" s="58" t="s">
        <v>47</v>
      </c>
      <c r="D69" s="59">
        <v>0.37535810120232455</v>
      </c>
      <c r="E69" s="111"/>
      <c r="F69" s="59"/>
      <c r="G69" s="58"/>
      <c r="H69" s="59"/>
      <c r="I69" s="58"/>
      <c r="J69" s="59"/>
      <c r="K69" s="58"/>
      <c r="L69" s="59"/>
    </row>
    <row r="70" spans="2:12" ht="20.25" customHeight="1" x14ac:dyDescent="0.25">
      <c r="B70" s="60">
        <v>2</v>
      </c>
      <c r="C70" s="61" t="s">
        <v>40</v>
      </c>
      <c r="D70" s="62">
        <v>9.9376033694472343E-2</v>
      </c>
      <c r="E70" s="112"/>
      <c r="F70" s="62"/>
      <c r="G70" s="61"/>
      <c r="H70" s="62"/>
      <c r="I70" s="61"/>
      <c r="J70" s="62"/>
      <c r="K70" s="61"/>
      <c r="L70" s="62"/>
    </row>
    <row r="71" spans="2:12" ht="20.25" customHeight="1" x14ac:dyDescent="0.25">
      <c r="B71" s="60">
        <v>3</v>
      </c>
      <c r="C71" s="61" t="s">
        <v>44</v>
      </c>
      <c r="D71" s="62">
        <v>9.889944541606277E-2</v>
      </c>
      <c r="E71" s="112"/>
      <c r="F71" s="62"/>
      <c r="G71" s="61"/>
      <c r="H71" s="62"/>
      <c r="I71" s="61"/>
      <c r="J71" s="62"/>
      <c r="K71" s="61"/>
      <c r="L71" s="62"/>
    </row>
    <row r="72" spans="2:12" ht="20.25" customHeight="1" x14ac:dyDescent="0.25">
      <c r="B72" s="60">
        <v>4</v>
      </c>
      <c r="C72" s="63" t="s">
        <v>49</v>
      </c>
      <c r="D72" s="64">
        <v>9.3399864577919753E-2</v>
      </c>
      <c r="E72" s="112"/>
      <c r="F72" s="62"/>
      <c r="G72" s="63"/>
      <c r="H72" s="64"/>
      <c r="I72" s="61"/>
      <c r="J72" s="62"/>
      <c r="K72" s="61"/>
      <c r="L72" s="62"/>
    </row>
    <row r="73" spans="2:12" ht="20.25" customHeight="1" thickBot="1" x14ac:dyDescent="0.3">
      <c r="B73" s="65">
        <v>5</v>
      </c>
      <c r="C73" s="66" t="s">
        <v>45</v>
      </c>
      <c r="D73" s="67">
        <v>7.5598674143136715E-2</v>
      </c>
      <c r="E73" s="113"/>
      <c r="F73" s="69"/>
      <c r="G73" s="66"/>
      <c r="H73" s="67"/>
      <c r="I73" s="68"/>
      <c r="J73" s="69"/>
      <c r="K73" s="68"/>
      <c r="L73" s="69"/>
    </row>
    <row r="74" spans="2:12" ht="20.25" customHeight="1" thickBot="1" x14ac:dyDescent="0.3">
      <c r="B74" s="55"/>
    </row>
    <row r="75" spans="2:12" ht="20.25" customHeight="1" thickBot="1" x14ac:dyDescent="0.3">
      <c r="C75" s="126">
        <v>2025</v>
      </c>
      <c r="D75" s="127"/>
      <c r="E75" s="127"/>
      <c r="F75" s="127"/>
      <c r="G75" s="127"/>
      <c r="H75" s="127"/>
      <c r="I75" s="127"/>
      <c r="J75" s="127"/>
      <c r="K75" s="127"/>
      <c r="L75" s="128"/>
    </row>
    <row r="76" spans="2:12" ht="20.25" customHeight="1" thickBot="1" x14ac:dyDescent="0.3">
      <c r="B76" s="56" t="s">
        <v>34</v>
      </c>
      <c r="C76" s="123" t="s">
        <v>23</v>
      </c>
      <c r="D76" s="124"/>
      <c r="E76" s="123" t="s">
        <v>24</v>
      </c>
      <c r="F76" s="125"/>
      <c r="G76" s="123" t="s">
        <v>25</v>
      </c>
      <c r="H76" s="124"/>
      <c r="I76" s="125" t="s">
        <v>26</v>
      </c>
      <c r="J76" s="124"/>
      <c r="K76" s="125" t="s">
        <v>35</v>
      </c>
      <c r="L76" s="124"/>
    </row>
    <row r="77" spans="2:12" ht="20.25" customHeight="1" x14ac:dyDescent="0.25">
      <c r="B77" s="57">
        <v>1</v>
      </c>
      <c r="C77" s="58" t="s">
        <v>41</v>
      </c>
      <c r="D77" s="59">
        <v>0.18246902671456186</v>
      </c>
      <c r="E77" s="111" t="s">
        <v>36</v>
      </c>
      <c r="F77" s="59">
        <v>0.38469049285478518</v>
      </c>
      <c r="G77" s="58" t="s">
        <v>47</v>
      </c>
      <c r="H77" s="59">
        <v>0.30124896298678827</v>
      </c>
      <c r="I77" s="58" t="s">
        <v>47</v>
      </c>
      <c r="J77" s="59">
        <v>0.38</v>
      </c>
      <c r="K77" s="58" t="s">
        <v>47</v>
      </c>
      <c r="L77" s="59">
        <v>0.23</v>
      </c>
    </row>
    <row r="78" spans="2:12" ht="20.25" customHeight="1" x14ac:dyDescent="0.25">
      <c r="B78" s="60">
        <v>2</v>
      </c>
      <c r="C78" s="61" t="s">
        <v>36</v>
      </c>
      <c r="D78" s="62">
        <v>0.14573477256162265</v>
      </c>
      <c r="E78" s="112" t="s">
        <v>47</v>
      </c>
      <c r="F78" s="62">
        <v>0.1507862927059769</v>
      </c>
      <c r="G78" s="61" t="s">
        <v>36</v>
      </c>
      <c r="H78" s="62">
        <v>0.25956045417812185</v>
      </c>
      <c r="I78" s="61" t="s">
        <v>49</v>
      </c>
      <c r="J78" s="62">
        <v>0.16</v>
      </c>
      <c r="K78" s="61" t="s">
        <v>36</v>
      </c>
      <c r="L78" s="62">
        <v>0.21</v>
      </c>
    </row>
    <row r="79" spans="2:12" ht="20.25" customHeight="1" x14ac:dyDescent="0.25">
      <c r="B79" s="60">
        <v>3</v>
      </c>
      <c r="C79" s="61" t="s">
        <v>44</v>
      </c>
      <c r="D79" s="62">
        <v>0.11129498823170271</v>
      </c>
      <c r="E79" s="112" t="s">
        <v>45</v>
      </c>
      <c r="F79" s="62">
        <v>9.7670324124466426E-2</v>
      </c>
      <c r="G79" s="61" t="s">
        <v>44</v>
      </c>
      <c r="H79" s="62">
        <v>6.734310024568263E-2</v>
      </c>
      <c r="I79" s="61" t="s">
        <v>36</v>
      </c>
      <c r="J79" s="62">
        <v>0.14000000000000001</v>
      </c>
      <c r="K79" s="61" t="s">
        <v>44</v>
      </c>
      <c r="L79" s="62">
        <v>0.08</v>
      </c>
    </row>
    <row r="80" spans="2:12" ht="20.25" customHeight="1" x14ac:dyDescent="0.25">
      <c r="B80" s="60">
        <v>4</v>
      </c>
      <c r="C80" s="63" t="s">
        <v>45</v>
      </c>
      <c r="D80" s="64">
        <v>0.10594285466922117</v>
      </c>
      <c r="E80" s="112" t="s">
        <v>82</v>
      </c>
      <c r="F80" s="62">
        <v>9.5071936986620947E-2</v>
      </c>
      <c r="G80" s="63" t="s">
        <v>49</v>
      </c>
      <c r="H80" s="64">
        <v>5.7102616377754128E-2</v>
      </c>
      <c r="I80" s="61" t="s">
        <v>44</v>
      </c>
      <c r="J80" s="62">
        <v>0.1</v>
      </c>
      <c r="K80" s="61" t="s">
        <v>45</v>
      </c>
      <c r="L80" s="62">
        <v>7.0000000000000007E-2</v>
      </c>
    </row>
    <row r="81" spans="2:12" ht="20.25" customHeight="1" thickBot="1" x14ac:dyDescent="0.3">
      <c r="B81" s="65">
        <v>5</v>
      </c>
      <c r="C81" s="66" t="s">
        <v>47</v>
      </c>
      <c r="D81" s="67">
        <v>7.5309520699225502E-2</v>
      </c>
      <c r="E81" s="113" t="s">
        <v>37</v>
      </c>
      <c r="F81" s="69">
        <v>8.7993268487635543E-2</v>
      </c>
      <c r="G81" s="66" t="s">
        <v>83</v>
      </c>
      <c r="H81" s="67">
        <v>5.6420741100446065E-2</v>
      </c>
      <c r="I81" s="68" t="s">
        <v>39</v>
      </c>
      <c r="J81" s="69">
        <v>7.0000000000000007E-2</v>
      </c>
      <c r="K81" s="68" t="s">
        <v>49</v>
      </c>
      <c r="L81" s="69">
        <v>0.06</v>
      </c>
    </row>
    <row r="82" spans="2:12" ht="20.25" customHeight="1" thickBot="1" x14ac:dyDescent="0.3">
      <c r="B82" s="55"/>
    </row>
    <row r="83" spans="2:12" ht="20.25" customHeight="1" thickBot="1" x14ac:dyDescent="0.3">
      <c r="C83" s="126">
        <v>2024</v>
      </c>
      <c r="D83" s="127"/>
      <c r="E83" s="127"/>
      <c r="F83" s="127"/>
      <c r="G83" s="127"/>
      <c r="H83" s="127"/>
      <c r="I83" s="127"/>
      <c r="J83" s="127"/>
      <c r="K83" s="127"/>
      <c r="L83" s="128"/>
    </row>
    <row r="84" spans="2:12" ht="20.25" customHeight="1" thickBot="1" x14ac:dyDescent="0.3">
      <c r="B84" s="56" t="s">
        <v>34</v>
      </c>
      <c r="C84" s="123" t="s">
        <v>23</v>
      </c>
      <c r="D84" s="124"/>
      <c r="E84" s="123" t="s">
        <v>24</v>
      </c>
      <c r="F84" s="125"/>
      <c r="G84" s="123" t="s">
        <v>25</v>
      </c>
      <c r="H84" s="124"/>
      <c r="I84" s="125" t="s">
        <v>26</v>
      </c>
      <c r="J84" s="124"/>
      <c r="K84" s="125" t="s">
        <v>35</v>
      </c>
      <c r="L84" s="124"/>
    </row>
    <row r="85" spans="2:12" ht="20.25" customHeight="1" x14ac:dyDescent="0.25">
      <c r="B85" s="57">
        <v>1</v>
      </c>
      <c r="C85" s="58" t="s">
        <v>47</v>
      </c>
      <c r="D85" s="59">
        <v>0.16080663362431263</v>
      </c>
      <c r="E85" s="111" t="s">
        <v>36</v>
      </c>
      <c r="F85" s="59">
        <v>0.27956716625496136</v>
      </c>
      <c r="G85" s="58" t="s">
        <v>36</v>
      </c>
      <c r="H85" s="59">
        <v>0.32776351383308655</v>
      </c>
      <c r="I85" s="58" t="s">
        <v>36</v>
      </c>
      <c r="J85" s="59">
        <v>0.35830184103993035</v>
      </c>
      <c r="K85" s="58" t="s">
        <v>36</v>
      </c>
      <c r="L85" s="59">
        <v>0.23406603208382243</v>
      </c>
    </row>
    <row r="86" spans="2:12" ht="20.25" customHeight="1" x14ac:dyDescent="0.25">
      <c r="B86" s="60">
        <v>2</v>
      </c>
      <c r="C86" s="61" t="s">
        <v>44</v>
      </c>
      <c r="D86" s="62">
        <v>0.14930769105802</v>
      </c>
      <c r="E86" s="112" t="s">
        <v>44</v>
      </c>
      <c r="F86" s="62">
        <v>0.13588283937366</v>
      </c>
      <c r="G86" s="61" t="s">
        <v>47</v>
      </c>
      <c r="H86" s="62">
        <v>0.18423644021085039</v>
      </c>
      <c r="I86" s="61" t="s">
        <v>45</v>
      </c>
      <c r="J86" s="62">
        <v>0.12313659975933662</v>
      </c>
      <c r="K86" s="61" t="s">
        <v>37</v>
      </c>
      <c r="L86" s="62">
        <v>0.19878771996157457</v>
      </c>
    </row>
    <row r="87" spans="2:12" ht="20.25" customHeight="1" x14ac:dyDescent="0.25">
      <c r="B87" s="60">
        <v>3</v>
      </c>
      <c r="C87" s="61" t="s">
        <v>39</v>
      </c>
      <c r="D87" s="62">
        <v>0.14617689525530159</v>
      </c>
      <c r="E87" s="112" t="s">
        <v>37</v>
      </c>
      <c r="F87" s="62">
        <v>0.10843911443396362</v>
      </c>
      <c r="G87" s="61" t="s">
        <v>39</v>
      </c>
      <c r="H87" s="62">
        <v>8.188342447382034E-2</v>
      </c>
      <c r="I87" s="61" t="s">
        <v>37</v>
      </c>
      <c r="J87" s="62">
        <v>8.7728476072329226E-2</v>
      </c>
      <c r="K87" s="61" t="s">
        <v>45</v>
      </c>
      <c r="L87" s="62">
        <v>0.17760320917158759</v>
      </c>
    </row>
    <row r="88" spans="2:12" ht="24.75" customHeight="1" x14ac:dyDescent="0.25">
      <c r="B88" s="60">
        <v>4</v>
      </c>
      <c r="C88" s="63" t="s">
        <v>45</v>
      </c>
      <c r="D88" s="64">
        <v>0.12323576384464539</v>
      </c>
      <c r="E88" s="112" t="s">
        <v>45</v>
      </c>
      <c r="F88" s="62">
        <v>9.7513629959307721E-2</v>
      </c>
      <c r="G88" s="61" t="s">
        <v>40</v>
      </c>
      <c r="H88" s="62">
        <v>7.4505519697417005E-2</v>
      </c>
      <c r="I88" s="61" t="s">
        <v>47</v>
      </c>
      <c r="J88" s="62">
        <v>8.269594804890186E-2</v>
      </c>
      <c r="K88" s="61" t="s">
        <v>47</v>
      </c>
      <c r="L88" s="62">
        <v>9.8668449539770886E-2</v>
      </c>
    </row>
    <row r="89" spans="2:12" ht="20.25" customHeight="1" thickBot="1" x14ac:dyDescent="0.3">
      <c r="B89" s="65">
        <v>5</v>
      </c>
      <c r="C89" s="66" t="s">
        <v>77</v>
      </c>
      <c r="D89" s="67">
        <v>9.8840778433800916E-2</v>
      </c>
      <c r="E89" s="113" t="s">
        <v>39</v>
      </c>
      <c r="F89" s="69">
        <v>9.3221641203911229E-2</v>
      </c>
      <c r="G89" s="68" t="s">
        <v>79</v>
      </c>
      <c r="H89" s="69">
        <v>4.1788172985277115E-2</v>
      </c>
      <c r="I89" s="68" t="s">
        <v>39</v>
      </c>
      <c r="J89" s="69">
        <v>5.1620158793848223E-2</v>
      </c>
      <c r="K89" s="68" t="s">
        <v>80</v>
      </c>
      <c r="L89" s="69">
        <v>7.8934759631816717E-2</v>
      </c>
    </row>
    <row r="90" spans="2:12" ht="20.25" customHeight="1" thickBot="1" x14ac:dyDescent="0.3">
      <c r="B90" s="55"/>
    </row>
    <row r="91" spans="2:12" ht="20.25" customHeight="1" thickBot="1" x14ac:dyDescent="0.3">
      <c r="C91" s="126">
        <v>2023</v>
      </c>
      <c r="D91" s="127"/>
      <c r="E91" s="127"/>
      <c r="F91" s="127"/>
      <c r="G91" s="127"/>
      <c r="H91" s="127"/>
      <c r="I91" s="127"/>
      <c r="J91" s="127"/>
      <c r="K91" s="127"/>
      <c r="L91" s="128"/>
    </row>
    <row r="92" spans="2:12" ht="20.25" customHeight="1" thickBot="1" x14ac:dyDescent="0.3">
      <c r="B92" s="56" t="s">
        <v>34</v>
      </c>
      <c r="C92" s="123" t="s">
        <v>23</v>
      </c>
      <c r="D92" s="124"/>
      <c r="E92" s="123" t="s">
        <v>24</v>
      </c>
      <c r="F92" s="125"/>
      <c r="G92" s="123" t="s">
        <v>25</v>
      </c>
      <c r="H92" s="124"/>
      <c r="I92" s="125" t="s">
        <v>26</v>
      </c>
      <c r="J92" s="124"/>
      <c r="K92" s="125" t="s">
        <v>35</v>
      </c>
      <c r="L92" s="124"/>
    </row>
    <row r="93" spans="2:12" ht="20.25" customHeight="1" x14ac:dyDescent="0.25">
      <c r="B93" s="57">
        <v>1</v>
      </c>
      <c r="C93" s="58" t="s">
        <v>36</v>
      </c>
      <c r="D93" s="59">
        <v>0.40089651658135861</v>
      </c>
      <c r="E93" s="58" t="s">
        <v>36</v>
      </c>
      <c r="F93" s="59">
        <v>0.24908426352790874</v>
      </c>
      <c r="G93" s="58" t="s">
        <v>37</v>
      </c>
      <c r="H93" s="59">
        <v>0.24721977835516432</v>
      </c>
      <c r="I93" s="58" t="s">
        <v>47</v>
      </c>
      <c r="J93" s="59">
        <v>0.22677825124729151</v>
      </c>
      <c r="K93" s="58" t="s">
        <v>36</v>
      </c>
      <c r="L93" s="59">
        <v>0.22465517271028268</v>
      </c>
    </row>
    <row r="94" spans="2:12" ht="20.25" customHeight="1" x14ac:dyDescent="0.25">
      <c r="B94" s="60">
        <v>2</v>
      </c>
      <c r="C94" s="61" t="s">
        <v>73</v>
      </c>
      <c r="D94" s="62">
        <v>0.19167568074795641</v>
      </c>
      <c r="E94" s="61" t="s">
        <v>47</v>
      </c>
      <c r="F94" s="62">
        <v>0.18909063370984355</v>
      </c>
      <c r="G94" s="61" t="s">
        <v>47</v>
      </c>
      <c r="H94" s="62">
        <v>0.198855064312182</v>
      </c>
      <c r="I94" s="61" t="s">
        <v>36</v>
      </c>
      <c r="J94" s="62">
        <v>0.17066746784040104</v>
      </c>
      <c r="K94" s="61" t="s">
        <v>47</v>
      </c>
      <c r="L94" s="62">
        <v>0.143467957300287</v>
      </c>
    </row>
    <row r="95" spans="2:12" ht="20.25" customHeight="1" x14ac:dyDescent="0.25">
      <c r="B95" s="60">
        <v>3</v>
      </c>
      <c r="C95" s="61" t="s">
        <v>46</v>
      </c>
      <c r="D95" s="62">
        <v>7.0600404259928695E-2</v>
      </c>
      <c r="E95" s="61" t="s">
        <v>37</v>
      </c>
      <c r="F95" s="62">
        <v>0.10339377227030164</v>
      </c>
      <c r="G95" s="61" t="s">
        <v>39</v>
      </c>
      <c r="H95" s="62">
        <v>0.12536784522609642</v>
      </c>
      <c r="I95" s="61" t="s">
        <v>37</v>
      </c>
      <c r="J95" s="62">
        <v>0.1520729965997269</v>
      </c>
      <c r="K95" s="61" t="s">
        <v>37</v>
      </c>
      <c r="L95" s="62">
        <v>0.12571965464650733</v>
      </c>
    </row>
    <row r="96" spans="2:12" ht="20.25" customHeight="1" x14ac:dyDescent="0.25">
      <c r="B96" s="60">
        <v>4</v>
      </c>
      <c r="C96" s="63" t="s">
        <v>66</v>
      </c>
      <c r="D96" s="64">
        <v>5.3962384203388572E-2</v>
      </c>
      <c r="E96" s="61" t="s">
        <v>45</v>
      </c>
      <c r="F96" s="62">
        <v>8.9911026170483951E-2</v>
      </c>
      <c r="G96" s="61" t="s">
        <v>54</v>
      </c>
      <c r="H96" s="62">
        <v>0.11269749235706396</v>
      </c>
      <c r="I96" s="61" t="s">
        <v>44</v>
      </c>
      <c r="J96" s="62">
        <v>0.13873478283234253</v>
      </c>
      <c r="K96" s="61" t="s">
        <v>73</v>
      </c>
      <c r="L96" s="62">
        <v>7.8527651526289627E-2</v>
      </c>
    </row>
    <row r="97" spans="2:12" ht="20.25" customHeight="1" thickBot="1" x14ac:dyDescent="0.3">
      <c r="B97" s="65">
        <v>5</v>
      </c>
      <c r="C97" s="66" t="s">
        <v>45</v>
      </c>
      <c r="D97" s="67">
        <v>4.0622720492658082E-2</v>
      </c>
      <c r="E97" s="68" t="s">
        <v>49</v>
      </c>
      <c r="F97" s="69">
        <v>4.6950833581342145E-2</v>
      </c>
      <c r="G97" s="68" t="s">
        <v>44</v>
      </c>
      <c r="H97" s="69">
        <v>6.2943864016165335E-2</v>
      </c>
      <c r="I97" s="68" t="s">
        <v>77</v>
      </c>
      <c r="J97" s="69">
        <v>6.0955664333296675E-2</v>
      </c>
      <c r="K97" s="68" t="s">
        <v>44</v>
      </c>
      <c r="L97" s="69">
        <v>6.2348515014848796E-2</v>
      </c>
    </row>
    <row r="98" spans="2:12" ht="15.75" thickBot="1" x14ac:dyDescent="0.3"/>
    <row r="99" spans="2:12" ht="15.75" thickBot="1" x14ac:dyDescent="0.3">
      <c r="C99" s="126">
        <v>2022</v>
      </c>
      <c r="D99" s="127"/>
      <c r="E99" s="127"/>
      <c r="F99" s="127"/>
      <c r="G99" s="127"/>
      <c r="H99" s="127"/>
      <c r="I99" s="127"/>
      <c r="J99" s="127"/>
      <c r="K99" s="127"/>
      <c r="L99" s="128"/>
    </row>
    <row r="100" spans="2:12" ht="15.75" thickBot="1" x14ac:dyDescent="0.3">
      <c r="B100" s="56" t="s">
        <v>34</v>
      </c>
      <c r="C100" s="123" t="s">
        <v>23</v>
      </c>
      <c r="D100" s="124"/>
      <c r="E100" s="123" t="s">
        <v>24</v>
      </c>
      <c r="F100" s="125"/>
      <c r="G100" s="123" t="s">
        <v>25</v>
      </c>
      <c r="H100" s="124"/>
      <c r="I100" s="125" t="s">
        <v>26</v>
      </c>
      <c r="J100" s="124"/>
      <c r="K100" s="125" t="s">
        <v>35</v>
      </c>
      <c r="L100" s="124"/>
    </row>
    <row r="101" spans="2:12" x14ac:dyDescent="0.25">
      <c r="B101" s="57">
        <v>1</v>
      </c>
      <c r="C101" s="58" t="s">
        <v>36</v>
      </c>
      <c r="D101" s="59">
        <v>0.50948520854484036</v>
      </c>
      <c r="E101" s="58" t="s">
        <v>44</v>
      </c>
      <c r="F101" s="59">
        <v>0.29501556867894274</v>
      </c>
      <c r="G101" s="58" t="s">
        <v>36</v>
      </c>
      <c r="H101" s="59">
        <v>0.31657131954092443</v>
      </c>
      <c r="I101" s="58" t="s">
        <v>73</v>
      </c>
      <c r="J101" s="59">
        <v>0.30397865042941913</v>
      </c>
      <c r="K101" s="58" t="s">
        <v>36</v>
      </c>
      <c r="L101" s="59">
        <v>0.24692540548828051</v>
      </c>
    </row>
    <row r="102" spans="2:12" x14ac:dyDescent="0.25">
      <c r="B102" s="60">
        <v>2</v>
      </c>
      <c r="C102" s="61" t="s">
        <v>44</v>
      </c>
      <c r="D102" s="62">
        <v>0.10741825467279829</v>
      </c>
      <c r="E102" s="61" t="s">
        <v>73</v>
      </c>
      <c r="F102" s="62">
        <v>0.1470451413489669</v>
      </c>
      <c r="G102" s="61" t="s">
        <v>44</v>
      </c>
      <c r="H102" s="62">
        <v>0.11772928717758853</v>
      </c>
      <c r="I102" s="61" t="s">
        <v>36</v>
      </c>
      <c r="J102" s="62">
        <v>0.26750471418331501</v>
      </c>
      <c r="K102" s="61" t="s">
        <v>44</v>
      </c>
      <c r="L102" s="62">
        <v>0.14593388328521043</v>
      </c>
    </row>
    <row r="103" spans="2:12" x14ac:dyDescent="0.25">
      <c r="B103" s="60">
        <v>3</v>
      </c>
      <c r="C103" s="61" t="s">
        <v>40</v>
      </c>
      <c r="D103" s="62">
        <v>7.0075644408589349E-2</v>
      </c>
      <c r="E103" s="61" t="s">
        <v>37</v>
      </c>
      <c r="F103" s="62">
        <v>0.13830532841490598</v>
      </c>
      <c r="G103" s="61" t="s">
        <v>37</v>
      </c>
      <c r="H103" s="62">
        <v>9.136642453826252E-2</v>
      </c>
      <c r="I103" s="61" t="s">
        <v>45</v>
      </c>
      <c r="J103" s="62">
        <v>6.4615113038710731E-2</v>
      </c>
      <c r="K103" s="61" t="s">
        <v>73</v>
      </c>
      <c r="L103" s="62">
        <v>0.136197429143008</v>
      </c>
    </row>
    <row r="104" spans="2:12" x14ac:dyDescent="0.25">
      <c r="B104" s="60">
        <v>4</v>
      </c>
      <c r="C104" s="63" t="s">
        <v>45</v>
      </c>
      <c r="D104" s="64">
        <v>5.3505615900564511E-2</v>
      </c>
      <c r="E104" s="61" t="s">
        <v>47</v>
      </c>
      <c r="F104" s="62">
        <v>9.2618525948779729E-2</v>
      </c>
      <c r="G104" s="61" t="s">
        <v>39</v>
      </c>
      <c r="H104" s="62">
        <v>8.9885728342542895E-2</v>
      </c>
      <c r="I104" s="61" t="s">
        <v>47</v>
      </c>
      <c r="J104" s="62">
        <v>5.6815837229845519E-2</v>
      </c>
      <c r="K104" s="61" t="s">
        <v>37</v>
      </c>
      <c r="L104" s="62">
        <v>7.0659715403511097E-2</v>
      </c>
    </row>
    <row r="105" spans="2:12" ht="17.25" customHeight="1" thickBot="1" x14ac:dyDescent="0.3">
      <c r="B105" s="65">
        <v>5</v>
      </c>
      <c r="C105" s="66" t="s">
        <v>67</v>
      </c>
      <c r="D105" s="67">
        <v>4.2218656192995488E-2</v>
      </c>
      <c r="E105" s="68" t="s">
        <v>40</v>
      </c>
      <c r="F105" s="69">
        <v>6.0645863079118602E-2</v>
      </c>
      <c r="G105" s="68" t="s">
        <v>47</v>
      </c>
      <c r="H105" s="69">
        <v>8.4782988216408145E-2</v>
      </c>
      <c r="I105" s="68" t="s">
        <v>39</v>
      </c>
      <c r="J105" s="69">
        <v>5.419885801541581E-2</v>
      </c>
      <c r="K105" s="68" t="s">
        <v>47</v>
      </c>
      <c r="L105" s="69">
        <v>5.7235895939709291E-2</v>
      </c>
    </row>
    <row r="106" spans="2:12" x14ac:dyDescent="0.25">
      <c r="B106" s="43"/>
      <c r="C106" s="33" t="s">
        <v>22</v>
      </c>
      <c r="D106" s="70"/>
      <c r="E106" s="71"/>
      <c r="F106" s="70"/>
      <c r="G106" s="71"/>
      <c r="H106" s="70"/>
      <c r="I106" s="71"/>
      <c r="J106" s="70"/>
      <c r="K106" s="71"/>
      <c r="L106" s="72"/>
    </row>
    <row r="107" spans="2:12" ht="15.75" thickBot="1" x14ac:dyDescent="0.3"/>
    <row r="108" spans="2:12" ht="15.75" thickBot="1" x14ac:dyDescent="0.3">
      <c r="C108" s="126">
        <v>2021</v>
      </c>
      <c r="D108" s="127"/>
      <c r="E108" s="127"/>
      <c r="F108" s="127"/>
      <c r="G108" s="127"/>
      <c r="H108" s="127"/>
      <c r="I108" s="127"/>
      <c r="J108" s="127"/>
      <c r="K108" s="127"/>
      <c r="L108" s="128"/>
    </row>
    <row r="109" spans="2:12" ht="15.75" thickBot="1" x14ac:dyDescent="0.3">
      <c r="B109" s="56" t="s">
        <v>34</v>
      </c>
      <c r="C109" s="123" t="s">
        <v>23</v>
      </c>
      <c r="D109" s="124"/>
      <c r="E109" s="123" t="s">
        <v>24</v>
      </c>
      <c r="F109" s="125"/>
      <c r="G109" s="123" t="s">
        <v>25</v>
      </c>
      <c r="H109" s="124"/>
      <c r="I109" s="125" t="s">
        <v>26</v>
      </c>
      <c r="J109" s="124"/>
      <c r="K109" s="125" t="s">
        <v>35</v>
      </c>
      <c r="L109" s="124"/>
    </row>
    <row r="110" spans="2:12" x14ac:dyDescent="0.25">
      <c r="B110" s="57">
        <v>1</v>
      </c>
      <c r="C110" s="58" t="s">
        <v>36</v>
      </c>
      <c r="D110" s="59">
        <v>0.27579800947818944</v>
      </c>
      <c r="E110" s="58" t="s">
        <v>36</v>
      </c>
      <c r="F110" s="59">
        <v>0.31818869392203886</v>
      </c>
      <c r="G110" s="58" t="s">
        <v>36</v>
      </c>
      <c r="H110" s="59">
        <v>0.63346344567864066</v>
      </c>
      <c r="I110" s="58" t="s">
        <v>36</v>
      </c>
      <c r="J110" s="59">
        <v>0.69751536571989281</v>
      </c>
      <c r="K110" s="58" t="s">
        <v>36</v>
      </c>
      <c r="L110" s="59">
        <v>0.52369967244609161</v>
      </c>
    </row>
    <row r="111" spans="2:12" x14ac:dyDescent="0.25">
      <c r="B111" s="60">
        <v>2</v>
      </c>
      <c r="C111" s="61" t="s">
        <v>44</v>
      </c>
      <c r="D111" s="62">
        <v>0.15152155682985816</v>
      </c>
      <c r="E111" s="61" t="s">
        <v>37</v>
      </c>
      <c r="F111" s="62">
        <v>0.15220276302206162</v>
      </c>
      <c r="G111" s="61" t="s">
        <v>37</v>
      </c>
      <c r="H111" s="62">
        <v>0.17744643917915809</v>
      </c>
      <c r="I111" s="61" t="s">
        <v>73</v>
      </c>
      <c r="J111" s="62">
        <v>0.10635169909760826</v>
      </c>
      <c r="K111" s="61" t="s">
        <v>37</v>
      </c>
      <c r="L111" s="62">
        <v>9.7652875237383252E-2</v>
      </c>
    </row>
    <row r="112" spans="2:12" x14ac:dyDescent="0.25">
      <c r="B112" s="60">
        <v>3</v>
      </c>
      <c r="C112" s="61" t="s">
        <v>37</v>
      </c>
      <c r="D112" s="62">
        <v>0.10947691105577585</v>
      </c>
      <c r="E112" s="61" t="s">
        <v>67</v>
      </c>
      <c r="F112" s="62">
        <v>0.10126512277424186</v>
      </c>
      <c r="G112" s="61" t="s">
        <v>45</v>
      </c>
      <c r="H112" s="62">
        <v>6.4805669612841954E-2</v>
      </c>
      <c r="I112" s="61" t="s">
        <v>45</v>
      </c>
      <c r="J112" s="62">
        <v>8.2639492082606777E-2</v>
      </c>
      <c r="K112" s="61" t="s">
        <v>45</v>
      </c>
      <c r="L112" s="62">
        <v>8.0777499325516519E-2</v>
      </c>
    </row>
    <row r="113" spans="2:12" x14ac:dyDescent="0.25">
      <c r="B113" s="60">
        <v>4</v>
      </c>
      <c r="C113" s="63" t="s">
        <v>41</v>
      </c>
      <c r="D113" s="64">
        <v>8.2146709106402288E-2</v>
      </c>
      <c r="E113" s="61" t="s">
        <v>45</v>
      </c>
      <c r="F113" s="62">
        <v>0.10012283896752767</v>
      </c>
      <c r="G113" s="61" t="s">
        <v>77</v>
      </c>
      <c r="H113" s="62">
        <v>4.0369787894430853E-2</v>
      </c>
      <c r="I113" s="61" t="s">
        <v>39</v>
      </c>
      <c r="J113" s="62">
        <v>3.2477233901071371E-2</v>
      </c>
      <c r="K113" s="61" t="s">
        <v>73</v>
      </c>
      <c r="L113" s="62">
        <v>5.0161381718213903E-2</v>
      </c>
    </row>
    <row r="114" spans="2:12" ht="17.25" customHeight="1" thickBot="1" x14ac:dyDescent="0.3">
      <c r="B114" s="65">
        <v>5</v>
      </c>
      <c r="C114" s="66" t="s">
        <v>45</v>
      </c>
      <c r="D114" s="67">
        <v>7.5632914121808892E-2</v>
      </c>
      <c r="E114" s="68" t="s">
        <v>39</v>
      </c>
      <c r="F114" s="69">
        <v>4.5599546563784364E-2</v>
      </c>
      <c r="G114" s="68" t="s">
        <v>40</v>
      </c>
      <c r="H114" s="69">
        <v>2.5303025123052238E-2</v>
      </c>
      <c r="I114" s="68" t="s">
        <v>37</v>
      </c>
      <c r="J114" s="69">
        <v>2.8126745626966227E-2</v>
      </c>
      <c r="K114" s="68" t="s">
        <v>44</v>
      </c>
      <c r="L114" s="69">
        <v>4.1496238934005107E-2</v>
      </c>
    </row>
    <row r="115" spans="2:12" x14ac:dyDescent="0.25">
      <c r="B115" s="43"/>
      <c r="C115" s="33" t="s">
        <v>22</v>
      </c>
      <c r="D115" s="70"/>
      <c r="E115" s="71"/>
      <c r="F115" s="70"/>
      <c r="G115" s="71"/>
      <c r="H115" s="70"/>
      <c r="I115" s="71"/>
      <c r="J115" s="70"/>
      <c r="K115" s="71"/>
      <c r="L115" s="72"/>
    </row>
    <row r="116" spans="2:12" ht="15.75" thickBot="1" x14ac:dyDescent="0.3"/>
    <row r="117" spans="2:12" ht="15.75" thickBot="1" x14ac:dyDescent="0.3">
      <c r="C117" s="126">
        <v>2020</v>
      </c>
      <c r="D117" s="127"/>
      <c r="E117" s="127"/>
      <c r="F117" s="127"/>
      <c r="G117" s="127"/>
      <c r="H117" s="127"/>
      <c r="I117" s="127"/>
      <c r="J117" s="127"/>
      <c r="K117" s="127"/>
      <c r="L117" s="128"/>
    </row>
    <row r="118" spans="2:12" ht="15.75" thickBot="1" x14ac:dyDescent="0.3">
      <c r="B118" s="56" t="s">
        <v>34</v>
      </c>
      <c r="C118" s="123" t="s">
        <v>23</v>
      </c>
      <c r="D118" s="124"/>
      <c r="E118" s="123" t="s">
        <v>24</v>
      </c>
      <c r="F118" s="125"/>
      <c r="G118" s="123" t="s">
        <v>25</v>
      </c>
      <c r="H118" s="124"/>
      <c r="I118" s="125" t="s">
        <v>26</v>
      </c>
      <c r="J118" s="124"/>
      <c r="K118" s="125" t="s">
        <v>35</v>
      </c>
      <c r="L118" s="124"/>
    </row>
    <row r="119" spans="2:12" x14ac:dyDescent="0.25">
      <c r="B119" s="57">
        <v>1</v>
      </c>
      <c r="C119" s="58" t="s">
        <v>44</v>
      </c>
      <c r="D119" s="59">
        <v>0.26054354572005112</v>
      </c>
      <c r="E119" s="58" t="s">
        <v>44</v>
      </c>
      <c r="F119" s="59">
        <v>0.20149134571804939</v>
      </c>
      <c r="G119" s="58" t="s">
        <v>39</v>
      </c>
      <c r="H119" s="59">
        <v>0.1929083710340409</v>
      </c>
      <c r="I119" s="58" t="s">
        <v>36</v>
      </c>
      <c r="J119" s="59">
        <v>0.44461011657431565</v>
      </c>
      <c r="K119" s="58" t="s">
        <v>36</v>
      </c>
      <c r="L119" s="59">
        <v>0.24764420961138658</v>
      </c>
    </row>
    <row r="120" spans="2:12" x14ac:dyDescent="0.25">
      <c r="B120" s="60">
        <v>2</v>
      </c>
      <c r="C120" s="61" t="s">
        <v>36</v>
      </c>
      <c r="D120" s="62">
        <v>0.22040660118577887</v>
      </c>
      <c r="E120" s="61" t="s">
        <v>39</v>
      </c>
      <c r="F120" s="62">
        <v>0.16473320587111506</v>
      </c>
      <c r="G120" s="61" t="s">
        <v>36</v>
      </c>
      <c r="H120" s="62">
        <v>0.14082049861840246</v>
      </c>
      <c r="I120" s="61" t="s">
        <v>46</v>
      </c>
      <c r="J120" s="62">
        <v>0.14143922792343441</v>
      </c>
      <c r="K120" s="61" t="s">
        <v>39</v>
      </c>
      <c r="L120" s="62">
        <v>0.14162887930396809</v>
      </c>
    </row>
    <row r="121" spans="2:12" x14ac:dyDescent="0.25">
      <c r="B121" s="60">
        <v>3</v>
      </c>
      <c r="C121" s="61" t="s">
        <v>45</v>
      </c>
      <c r="D121" s="62">
        <v>9.6596536946660219E-2</v>
      </c>
      <c r="E121" s="61" t="s">
        <v>73</v>
      </c>
      <c r="F121" s="62">
        <v>0.11714292132191524</v>
      </c>
      <c r="G121" s="61" t="s">
        <v>45</v>
      </c>
      <c r="H121" s="62">
        <v>0.12475688565687761</v>
      </c>
      <c r="I121" s="61" t="s">
        <v>39</v>
      </c>
      <c r="J121" s="62">
        <v>0.11267847645945205</v>
      </c>
      <c r="K121" s="61" t="s">
        <v>44</v>
      </c>
      <c r="L121" s="62">
        <v>0.12382275622049252</v>
      </c>
    </row>
    <row r="122" spans="2:12" ht="22.5" x14ac:dyDescent="0.25">
      <c r="B122" s="60">
        <v>4</v>
      </c>
      <c r="C122" s="63" t="s">
        <v>39</v>
      </c>
      <c r="D122" s="64">
        <v>7.0966521191146478E-2</v>
      </c>
      <c r="E122" s="61" t="s">
        <v>53</v>
      </c>
      <c r="F122" s="62">
        <v>0.11647629129666451</v>
      </c>
      <c r="G122" s="61" t="s">
        <v>73</v>
      </c>
      <c r="H122" s="62">
        <v>0.12380281313837217</v>
      </c>
      <c r="I122" s="61" t="s">
        <v>44</v>
      </c>
      <c r="J122" s="62">
        <v>7.7784943141289045E-2</v>
      </c>
      <c r="K122" s="61" t="s">
        <v>46</v>
      </c>
      <c r="L122" s="62">
        <v>9.3297157711426243E-2</v>
      </c>
    </row>
    <row r="123" spans="2:12" ht="17.25" customHeight="1" thickBot="1" x14ac:dyDescent="0.3">
      <c r="B123" s="65">
        <v>5</v>
      </c>
      <c r="C123" s="66" t="s">
        <v>72</v>
      </c>
      <c r="D123" s="67">
        <v>5.5493053179832469E-2</v>
      </c>
      <c r="E123" s="68" t="s">
        <v>46</v>
      </c>
      <c r="F123" s="69">
        <v>9.7421390078996986E-2</v>
      </c>
      <c r="G123" s="68" t="s">
        <v>40</v>
      </c>
      <c r="H123" s="69">
        <v>9.5440428355634863E-2</v>
      </c>
      <c r="I123" s="68" t="s">
        <v>47</v>
      </c>
      <c r="J123" s="69">
        <v>5.1805916333640602E-2</v>
      </c>
      <c r="K123" s="68" t="s">
        <v>73</v>
      </c>
      <c r="L123" s="69">
        <v>7.9288861073052663E-2</v>
      </c>
    </row>
    <row r="124" spans="2:12" x14ac:dyDescent="0.25">
      <c r="B124" s="43"/>
      <c r="C124" s="33" t="s">
        <v>22</v>
      </c>
      <c r="D124" s="70"/>
      <c r="E124" s="71"/>
      <c r="F124" s="70"/>
      <c r="G124" s="71"/>
      <c r="H124" s="70"/>
      <c r="I124" s="71"/>
      <c r="J124" s="70"/>
      <c r="K124" s="71"/>
      <c r="L124" s="72"/>
    </row>
    <row r="125" spans="2:12" ht="15.75" thickBot="1" x14ac:dyDescent="0.3"/>
    <row r="126" spans="2:12" ht="15.75" thickBot="1" x14ac:dyDescent="0.3">
      <c r="C126" s="126">
        <v>2019</v>
      </c>
      <c r="D126" s="127"/>
      <c r="E126" s="127"/>
      <c r="F126" s="127"/>
      <c r="G126" s="127"/>
      <c r="H126" s="127"/>
      <c r="I126" s="127"/>
      <c r="J126" s="127"/>
      <c r="K126" s="127"/>
      <c r="L126" s="128"/>
    </row>
    <row r="127" spans="2:12" ht="15.75" thickBot="1" x14ac:dyDescent="0.3">
      <c r="B127" s="56" t="s">
        <v>34</v>
      </c>
      <c r="C127" s="123" t="s">
        <v>23</v>
      </c>
      <c r="D127" s="124"/>
      <c r="E127" s="123" t="s">
        <v>24</v>
      </c>
      <c r="F127" s="125"/>
      <c r="G127" s="123" t="s">
        <v>25</v>
      </c>
      <c r="H127" s="124"/>
      <c r="I127" s="125" t="s">
        <v>26</v>
      </c>
      <c r="J127" s="124"/>
      <c r="K127" s="125" t="s">
        <v>35</v>
      </c>
      <c r="L127" s="124"/>
    </row>
    <row r="128" spans="2:12" x14ac:dyDescent="0.25">
      <c r="B128" s="57">
        <v>1</v>
      </c>
      <c r="C128" s="58" t="s">
        <v>36</v>
      </c>
      <c r="D128" s="59">
        <v>0.77947040197038064</v>
      </c>
      <c r="E128" s="58" t="s">
        <v>36</v>
      </c>
      <c r="F128" s="59">
        <v>0.77572919224395509</v>
      </c>
      <c r="G128" s="58" t="s">
        <v>41</v>
      </c>
      <c r="H128" s="59">
        <v>0.52031593013762067</v>
      </c>
      <c r="I128" s="58" t="s">
        <v>36</v>
      </c>
      <c r="J128" s="59">
        <v>0.89296756604883631</v>
      </c>
      <c r="K128" s="58" t="s">
        <v>36</v>
      </c>
      <c r="L128" s="59">
        <v>0.85115632581028289</v>
      </c>
    </row>
    <row r="129" spans="2:12" x14ac:dyDescent="0.25">
      <c r="B129" s="60">
        <v>2</v>
      </c>
      <c r="C129" s="61" t="s">
        <v>39</v>
      </c>
      <c r="D129" s="62">
        <v>7.309911565923656E-2</v>
      </c>
      <c r="E129" s="61" t="s">
        <v>42</v>
      </c>
      <c r="F129" s="62">
        <v>5.0620030019781791E-2</v>
      </c>
      <c r="G129" s="61" t="s">
        <v>37</v>
      </c>
      <c r="H129" s="62">
        <v>0.16068087525967303</v>
      </c>
      <c r="I129" s="61" t="s">
        <v>40</v>
      </c>
      <c r="J129" s="62">
        <v>3.4191498460984876E-2</v>
      </c>
      <c r="K129" s="61" t="s">
        <v>42</v>
      </c>
      <c r="L129" s="62">
        <v>2.5683472337731213E-2</v>
      </c>
    </row>
    <row r="130" spans="2:12" x14ac:dyDescent="0.25">
      <c r="B130" s="60">
        <v>3</v>
      </c>
      <c r="C130" s="61" t="s">
        <v>43</v>
      </c>
      <c r="D130" s="62">
        <v>2.7675786794564526E-2</v>
      </c>
      <c r="E130" s="61" t="s">
        <v>37</v>
      </c>
      <c r="F130" s="62">
        <v>4.9062430817494243E-2</v>
      </c>
      <c r="G130" s="61" t="s">
        <v>36</v>
      </c>
      <c r="H130" s="62">
        <v>9.1360762669025097E-2</v>
      </c>
      <c r="I130" s="61" t="s">
        <v>66</v>
      </c>
      <c r="J130" s="62">
        <v>2.393132571299934E-2</v>
      </c>
      <c r="K130" s="61" t="s">
        <v>66</v>
      </c>
      <c r="L130" s="62">
        <v>2.381225458262717E-2</v>
      </c>
    </row>
    <row r="131" spans="2:12" x14ac:dyDescent="0.25">
      <c r="B131" s="60">
        <v>4</v>
      </c>
      <c r="C131" s="63" t="s">
        <v>66</v>
      </c>
      <c r="D131" s="64">
        <v>2.0866807965035032E-2</v>
      </c>
      <c r="E131" s="61" t="s">
        <v>43</v>
      </c>
      <c r="F131" s="62">
        <v>3.9460211579076837E-2</v>
      </c>
      <c r="G131" s="61" t="s">
        <v>61</v>
      </c>
      <c r="H131" s="62">
        <v>8.9315369860503743E-2</v>
      </c>
      <c r="I131" s="61" t="s">
        <v>49</v>
      </c>
      <c r="J131" s="62">
        <v>1.1985867511156408E-2</v>
      </c>
      <c r="K131" s="61" t="s">
        <v>39</v>
      </c>
      <c r="L131" s="62">
        <v>1.7567389883269047E-2</v>
      </c>
    </row>
    <row r="132" spans="2:12" ht="17.25" customHeight="1" thickBot="1" x14ac:dyDescent="0.3">
      <c r="B132" s="65">
        <v>5</v>
      </c>
      <c r="C132" s="66" t="s">
        <v>53</v>
      </c>
      <c r="D132" s="67">
        <v>1.8483323815475079E-2</v>
      </c>
      <c r="E132" s="68" t="s">
        <v>66</v>
      </c>
      <c r="F132" s="69">
        <v>2.965973028334442E-2</v>
      </c>
      <c r="G132" s="68" t="s">
        <v>67</v>
      </c>
      <c r="H132" s="69">
        <v>3.5549596010878426E-2</v>
      </c>
      <c r="I132" s="68" t="s">
        <v>42</v>
      </c>
      <c r="J132" s="69">
        <v>1.176470891672543E-2</v>
      </c>
      <c r="K132" s="68" t="s">
        <v>40</v>
      </c>
      <c r="L132" s="69">
        <v>1.5800820530975288E-2</v>
      </c>
    </row>
    <row r="133" spans="2:12" x14ac:dyDescent="0.25">
      <c r="B133" s="43"/>
      <c r="C133" s="33" t="s">
        <v>22</v>
      </c>
      <c r="D133" s="70"/>
      <c r="E133" s="71"/>
      <c r="F133" s="70"/>
      <c r="G133" s="71"/>
      <c r="H133" s="70"/>
      <c r="I133" s="71"/>
      <c r="J133" s="70"/>
      <c r="K133" s="71"/>
      <c r="L133" s="72"/>
    </row>
    <row r="134" spans="2:12" ht="15.75" thickBot="1" x14ac:dyDescent="0.3"/>
    <row r="135" spans="2:12" ht="15.75" thickBot="1" x14ac:dyDescent="0.3">
      <c r="C135" s="126">
        <v>2018</v>
      </c>
      <c r="D135" s="127"/>
      <c r="E135" s="127"/>
      <c r="F135" s="127"/>
      <c r="G135" s="127"/>
      <c r="H135" s="127"/>
      <c r="I135" s="127"/>
      <c r="J135" s="127"/>
      <c r="K135" s="127"/>
      <c r="L135" s="128"/>
    </row>
    <row r="136" spans="2:12" ht="15.75" thickBot="1" x14ac:dyDescent="0.3">
      <c r="B136" s="56" t="s">
        <v>34</v>
      </c>
      <c r="C136" s="123" t="s">
        <v>23</v>
      </c>
      <c r="D136" s="124"/>
      <c r="E136" s="123" t="s">
        <v>24</v>
      </c>
      <c r="F136" s="125"/>
      <c r="G136" s="123" t="s">
        <v>25</v>
      </c>
      <c r="H136" s="124"/>
      <c r="I136" s="125" t="s">
        <v>26</v>
      </c>
      <c r="J136" s="124"/>
      <c r="K136" s="125" t="s">
        <v>35</v>
      </c>
      <c r="L136" s="124"/>
    </row>
    <row r="137" spans="2:12" x14ac:dyDescent="0.25">
      <c r="B137" s="57">
        <v>1</v>
      </c>
      <c r="C137" s="58" t="s">
        <v>36</v>
      </c>
      <c r="D137" s="59">
        <v>0.34508147815203732</v>
      </c>
      <c r="E137" s="58" t="s">
        <v>36</v>
      </c>
      <c r="F137" s="59">
        <v>0.37794286327257526</v>
      </c>
      <c r="G137" s="58" t="s">
        <v>36</v>
      </c>
      <c r="H137" s="59">
        <v>0.47010765937602944</v>
      </c>
      <c r="I137" s="58" t="s">
        <v>36</v>
      </c>
      <c r="J137" s="59">
        <v>0.68083043183669623</v>
      </c>
      <c r="K137" s="58" t="s">
        <v>36</v>
      </c>
      <c r="L137" s="59">
        <v>0.49513048499381274</v>
      </c>
    </row>
    <row r="138" spans="2:12" ht="22.5" x14ac:dyDescent="0.25">
      <c r="B138" s="60">
        <v>2</v>
      </c>
      <c r="C138" s="61" t="s">
        <v>37</v>
      </c>
      <c r="D138" s="62">
        <v>0.26412044352561703</v>
      </c>
      <c r="E138" s="61" t="s">
        <v>38</v>
      </c>
      <c r="F138" s="62">
        <v>0.14308796107453506</v>
      </c>
      <c r="G138" s="61" t="s">
        <v>37</v>
      </c>
      <c r="H138" s="62">
        <v>0.1288680041699089</v>
      </c>
      <c r="I138" s="61" t="s">
        <v>53</v>
      </c>
      <c r="J138" s="62">
        <v>9.2517041657161458E-2</v>
      </c>
      <c r="K138" s="61" t="s">
        <v>37</v>
      </c>
      <c r="L138" s="62">
        <v>0.1117177506884006</v>
      </c>
    </row>
    <row r="139" spans="2:12" x14ac:dyDescent="0.25">
      <c r="B139" s="60">
        <v>3</v>
      </c>
      <c r="C139" s="61" t="s">
        <v>38</v>
      </c>
      <c r="D139" s="62">
        <v>0.19863110296627698</v>
      </c>
      <c r="E139" s="61" t="s">
        <v>37</v>
      </c>
      <c r="F139" s="62">
        <v>0.1200569970727014</v>
      </c>
      <c r="G139" s="61" t="s">
        <v>39</v>
      </c>
      <c r="H139" s="62">
        <v>0.11513064463330609</v>
      </c>
      <c r="I139" s="61" t="s">
        <v>43</v>
      </c>
      <c r="J139" s="62">
        <v>6.5199431986564263E-2</v>
      </c>
      <c r="K139" s="61" t="s">
        <v>38</v>
      </c>
      <c r="L139" s="62">
        <v>7.8063195335492552E-2</v>
      </c>
    </row>
    <row r="140" spans="2:12" x14ac:dyDescent="0.25">
      <c r="B140" s="60">
        <v>4</v>
      </c>
      <c r="C140" s="63" t="s">
        <v>39</v>
      </c>
      <c r="D140" s="64">
        <v>7.1744890585766205E-2</v>
      </c>
      <c r="E140" s="61" t="s">
        <v>40</v>
      </c>
      <c r="F140" s="62">
        <v>8.3199100723383726E-2</v>
      </c>
      <c r="G140" s="61" t="s">
        <v>41</v>
      </c>
      <c r="H140" s="62">
        <v>6.7967446786818417E-2</v>
      </c>
      <c r="I140" s="61" t="s">
        <v>39</v>
      </c>
      <c r="J140" s="62">
        <v>5.0018842464118925E-2</v>
      </c>
      <c r="K140" s="61" t="s">
        <v>39</v>
      </c>
      <c r="L140" s="62">
        <v>6.5397464587759704E-2</v>
      </c>
    </row>
    <row r="141" spans="2:12" ht="15.75" thickBot="1" x14ac:dyDescent="0.3">
      <c r="B141" s="65">
        <v>5</v>
      </c>
      <c r="C141" s="66" t="s">
        <v>41</v>
      </c>
      <c r="D141" s="67">
        <v>3.6808491730868045E-2</v>
      </c>
      <c r="E141" s="68" t="s">
        <v>39</v>
      </c>
      <c r="F141" s="69">
        <v>4.7735844166709354E-2</v>
      </c>
      <c r="G141" s="68" t="s">
        <v>42</v>
      </c>
      <c r="H141" s="69">
        <v>5.2750838283865238E-2</v>
      </c>
      <c r="I141" s="68" t="s">
        <v>41</v>
      </c>
      <c r="J141" s="69">
        <v>3.0800316687012608E-2</v>
      </c>
      <c r="K141" s="68" t="s">
        <v>41</v>
      </c>
      <c r="L141" s="69">
        <v>3.8186986386886522E-2</v>
      </c>
    </row>
    <row r="142" spans="2:12" x14ac:dyDescent="0.25">
      <c r="B142" s="43"/>
      <c r="C142" s="33" t="s">
        <v>22</v>
      </c>
      <c r="D142" s="70"/>
      <c r="E142" s="71"/>
      <c r="F142" s="70"/>
      <c r="G142" s="71"/>
      <c r="H142" s="70"/>
      <c r="I142" s="71"/>
      <c r="J142" s="70"/>
      <c r="K142" s="71"/>
      <c r="L142" s="72"/>
    </row>
    <row r="143" spans="2:12" ht="15.75" thickBot="1" x14ac:dyDescent="0.3"/>
    <row r="144" spans="2:12" ht="15.75" thickBot="1" x14ac:dyDescent="0.3">
      <c r="C144" s="126">
        <v>2017</v>
      </c>
      <c r="D144" s="127"/>
      <c r="E144" s="127"/>
      <c r="F144" s="127"/>
      <c r="G144" s="127"/>
      <c r="H144" s="127"/>
      <c r="I144" s="127"/>
      <c r="J144" s="127"/>
      <c r="K144" s="127"/>
      <c r="L144" s="128"/>
    </row>
    <row r="145" spans="2:12" ht="15.75" thickBot="1" x14ac:dyDescent="0.3">
      <c r="B145" s="56" t="s">
        <v>34</v>
      </c>
      <c r="C145" s="123" t="s">
        <v>23</v>
      </c>
      <c r="D145" s="124"/>
      <c r="E145" s="123" t="s">
        <v>24</v>
      </c>
      <c r="F145" s="125"/>
      <c r="G145" s="123" t="s">
        <v>25</v>
      </c>
      <c r="H145" s="124"/>
      <c r="I145" s="125" t="s">
        <v>26</v>
      </c>
      <c r="J145" s="124"/>
      <c r="K145" s="125" t="s">
        <v>35</v>
      </c>
      <c r="L145" s="124"/>
    </row>
    <row r="146" spans="2:12" x14ac:dyDescent="0.25">
      <c r="B146" s="57">
        <v>1</v>
      </c>
      <c r="C146" s="58" t="s">
        <v>36</v>
      </c>
      <c r="D146" s="59">
        <v>0.50685218769315887</v>
      </c>
      <c r="E146" s="58" t="s">
        <v>37</v>
      </c>
      <c r="F146" s="59">
        <v>0.65705548797124202</v>
      </c>
      <c r="G146" s="58" t="s">
        <v>37</v>
      </c>
      <c r="H146" s="59">
        <v>0.14954130444656111</v>
      </c>
      <c r="I146" s="58" t="s">
        <v>36</v>
      </c>
      <c r="J146" s="59">
        <v>0.58195986149920953</v>
      </c>
      <c r="K146" s="58" t="s">
        <v>36</v>
      </c>
      <c r="L146" s="59">
        <v>0.33834226690088115</v>
      </c>
    </row>
    <row r="147" spans="2:12" x14ac:dyDescent="0.25">
      <c r="B147" s="60">
        <v>2</v>
      </c>
      <c r="C147" s="61" t="s">
        <v>37</v>
      </c>
      <c r="D147" s="62">
        <v>0.23710220169419424</v>
      </c>
      <c r="E147" s="61" t="s">
        <v>38</v>
      </c>
      <c r="F147" s="62">
        <v>0.18961513383586753</v>
      </c>
      <c r="G147" s="61" t="s">
        <v>39</v>
      </c>
      <c r="H147" s="62">
        <v>0.14459048524816981</v>
      </c>
      <c r="I147" s="61" t="s">
        <v>43</v>
      </c>
      <c r="J147" s="62">
        <v>0.11062143465016301</v>
      </c>
      <c r="K147" s="61" t="s">
        <v>37</v>
      </c>
      <c r="L147" s="62">
        <v>0.22023505185839051</v>
      </c>
    </row>
    <row r="148" spans="2:12" x14ac:dyDescent="0.25">
      <c r="B148" s="60">
        <v>3</v>
      </c>
      <c r="C148" s="61" t="s">
        <v>42</v>
      </c>
      <c r="D148" s="62">
        <v>0.10086400782099667</v>
      </c>
      <c r="E148" s="61" t="s">
        <v>42</v>
      </c>
      <c r="F148" s="62">
        <v>7.532217720287146E-2</v>
      </c>
      <c r="G148" s="61" t="s">
        <v>44</v>
      </c>
      <c r="H148" s="62">
        <v>0.10464401461732754</v>
      </c>
      <c r="I148" s="61" t="s">
        <v>39</v>
      </c>
      <c r="J148" s="62">
        <v>7.1456243562326535E-2</v>
      </c>
      <c r="K148" s="61" t="s">
        <v>39</v>
      </c>
      <c r="L148" s="62">
        <v>8.0246474945054005E-2</v>
      </c>
    </row>
    <row r="149" spans="2:12" x14ac:dyDescent="0.25">
      <c r="B149" s="60">
        <v>4</v>
      </c>
      <c r="C149" s="63" t="s">
        <v>39</v>
      </c>
      <c r="D149" s="64">
        <v>6.8951491924134772E-2</v>
      </c>
      <c r="E149" s="61" t="s">
        <v>39</v>
      </c>
      <c r="F149" s="62">
        <v>2.7182775611401953E-2</v>
      </c>
      <c r="G149" s="61" t="s">
        <v>41</v>
      </c>
      <c r="H149" s="62">
        <v>9.4055805972194081E-2</v>
      </c>
      <c r="I149" s="61" t="s">
        <v>44</v>
      </c>
      <c r="J149" s="62">
        <v>4.3877285145702521E-2</v>
      </c>
      <c r="K149" s="61" t="s">
        <v>42</v>
      </c>
      <c r="L149" s="62">
        <v>7.340791295422365E-2</v>
      </c>
    </row>
    <row r="150" spans="2:12" ht="15.75" thickBot="1" x14ac:dyDescent="0.3">
      <c r="B150" s="65">
        <v>5</v>
      </c>
      <c r="C150" s="66" t="s">
        <v>38</v>
      </c>
      <c r="D150" s="67">
        <v>4.2946926017106736E-2</v>
      </c>
      <c r="E150" s="68" t="s">
        <v>45</v>
      </c>
      <c r="F150" s="69">
        <v>2.2091460165099414E-2</v>
      </c>
      <c r="G150" s="68" t="s">
        <v>46</v>
      </c>
      <c r="H150" s="69">
        <v>9.2338603101979097E-2</v>
      </c>
      <c r="I150" s="68" t="s">
        <v>47</v>
      </c>
      <c r="J150" s="69">
        <v>4.0625153876525759E-2</v>
      </c>
      <c r="K150" s="68" t="s">
        <v>38</v>
      </c>
      <c r="L150" s="69">
        <v>6.4636873706030926E-2</v>
      </c>
    </row>
    <row r="151" spans="2:12" x14ac:dyDescent="0.25">
      <c r="B151" s="43"/>
      <c r="C151" s="33" t="s">
        <v>22</v>
      </c>
      <c r="D151" s="70"/>
      <c r="E151" s="71"/>
      <c r="F151" s="70"/>
      <c r="G151" s="71"/>
      <c r="H151" s="70"/>
      <c r="I151" s="71"/>
      <c r="J151" s="70"/>
      <c r="K151" s="71"/>
      <c r="L151" s="72"/>
    </row>
    <row r="152" spans="2:12" ht="15.75" thickBot="1" x14ac:dyDescent="0.3"/>
    <row r="153" spans="2:12" ht="15.75" thickBot="1" x14ac:dyDescent="0.3">
      <c r="C153" s="126">
        <v>2016</v>
      </c>
      <c r="D153" s="127"/>
      <c r="E153" s="127"/>
      <c r="F153" s="127"/>
      <c r="G153" s="127"/>
      <c r="H153" s="127"/>
      <c r="I153" s="127"/>
      <c r="J153" s="127"/>
      <c r="K153" s="127"/>
      <c r="L153" s="128"/>
    </row>
    <row r="154" spans="2:12" ht="15.75" thickBot="1" x14ac:dyDescent="0.3">
      <c r="B154" s="56" t="s">
        <v>34</v>
      </c>
      <c r="C154" s="123" t="s">
        <v>23</v>
      </c>
      <c r="D154" s="124"/>
      <c r="E154" s="123" t="s">
        <v>24</v>
      </c>
      <c r="F154" s="125"/>
      <c r="G154" s="123" t="s">
        <v>25</v>
      </c>
      <c r="H154" s="124"/>
      <c r="I154" s="125" t="s">
        <v>26</v>
      </c>
      <c r="J154" s="124"/>
      <c r="K154" s="125" t="s">
        <v>35</v>
      </c>
      <c r="L154" s="124"/>
    </row>
    <row r="155" spans="2:12" x14ac:dyDescent="0.25">
      <c r="B155" s="57">
        <v>1</v>
      </c>
      <c r="C155" s="58" t="s">
        <v>36</v>
      </c>
      <c r="D155" s="59">
        <v>0.49758403457189238</v>
      </c>
      <c r="E155" s="58" t="s">
        <v>36</v>
      </c>
      <c r="F155" s="59">
        <v>0.48909189400418346</v>
      </c>
      <c r="G155" s="58" t="s">
        <v>36</v>
      </c>
      <c r="H155" s="59">
        <v>0.5494551513767455</v>
      </c>
      <c r="I155" s="58" t="s">
        <v>36</v>
      </c>
      <c r="J155" s="59">
        <v>0.51418316879626369</v>
      </c>
      <c r="K155" s="58" t="s">
        <v>36</v>
      </c>
      <c r="L155" s="59">
        <v>0.51248186546384233</v>
      </c>
    </row>
    <row r="156" spans="2:12" x14ac:dyDescent="0.25">
      <c r="B156" s="60">
        <v>2</v>
      </c>
      <c r="C156" s="61" t="s">
        <v>37</v>
      </c>
      <c r="D156" s="62">
        <v>0.16063309851729868</v>
      </c>
      <c r="E156" s="61" t="s">
        <v>37</v>
      </c>
      <c r="F156" s="62">
        <v>0.39818527042000007</v>
      </c>
      <c r="G156" s="61" t="s">
        <v>37</v>
      </c>
      <c r="H156" s="62">
        <v>0.35227782867134794</v>
      </c>
      <c r="I156" s="61" t="s">
        <v>37</v>
      </c>
      <c r="J156" s="62">
        <v>0.34998848752885153</v>
      </c>
      <c r="K156" s="61" t="s">
        <v>37</v>
      </c>
      <c r="L156" s="62">
        <v>0.32204713573458743</v>
      </c>
    </row>
    <row r="157" spans="2:12" x14ac:dyDescent="0.25">
      <c r="B157" s="60">
        <v>3</v>
      </c>
      <c r="C157" s="61" t="s">
        <v>39</v>
      </c>
      <c r="D157" s="62">
        <v>0.11397185458560519</v>
      </c>
      <c r="E157" s="61" t="s">
        <v>41</v>
      </c>
      <c r="F157" s="62">
        <v>3.207013009968783E-2</v>
      </c>
      <c r="G157" s="61" t="s">
        <v>48</v>
      </c>
      <c r="H157" s="62">
        <v>1.8723434498902292E-2</v>
      </c>
      <c r="I157" s="61" t="s">
        <v>41</v>
      </c>
      <c r="J157" s="62">
        <v>5.5900620987338299E-2</v>
      </c>
      <c r="K157" s="61" t="s">
        <v>41</v>
      </c>
      <c r="L157" s="62">
        <v>4.2525315333968007E-2</v>
      </c>
    </row>
    <row r="158" spans="2:12" x14ac:dyDescent="0.25">
      <c r="B158" s="60">
        <v>4</v>
      </c>
      <c r="C158" s="63" t="s">
        <v>38</v>
      </c>
      <c r="D158" s="64">
        <v>6.1116987933613524E-2</v>
      </c>
      <c r="E158" s="61" t="s">
        <v>49</v>
      </c>
      <c r="F158" s="62">
        <v>1.8666309107090204E-2</v>
      </c>
      <c r="G158" s="61" t="s">
        <v>50</v>
      </c>
      <c r="H158" s="62">
        <v>1.8226484405892546E-2</v>
      </c>
      <c r="I158" s="61" t="s">
        <v>47</v>
      </c>
      <c r="J158" s="62">
        <v>2.3668350152376463E-2</v>
      </c>
      <c r="K158" s="61" t="s">
        <v>39</v>
      </c>
      <c r="L158" s="62">
        <v>2.3229634497507697E-2</v>
      </c>
    </row>
    <row r="159" spans="2:12" ht="15.75" thickBot="1" x14ac:dyDescent="0.3">
      <c r="B159" s="65">
        <v>5</v>
      </c>
      <c r="C159" s="66" t="s">
        <v>41</v>
      </c>
      <c r="D159" s="67">
        <v>5.0946046557057006E-2</v>
      </c>
      <c r="E159" s="68" t="s">
        <v>50</v>
      </c>
      <c r="F159" s="69">
        <v>1.7335205459290716E-2</v>
      </c>
      <c r="G159" s="68" t="s">
        <v>41</v>
      </c>
      <c r="H159" s="69">
        <v>1.8059301760878475E-2</v>
      </c>
      <c r="I159" s="68" t="s">
        <v>45</v>
      </c>
      <c r="J159" s="69">
        <v>1.7530914915216692E-2</v>
      </c>
      <c r="K159" s="68" t="s">
        <v>45</v>
      </c>
      <c r="L159" s="69">
        <v>1.6626158394688031E-2</v>
      </c>
    </row>
    <row r="160" spans="2:12" x14ac:dyDescent="0.25">
      <c r="B160" s="43"/>
      <c r="C160" s="33" t="s">
        <v>22</v>
      </c>
      <c r="D160" s="70"/>
      <c r="E160" s="71"/>
      <c r="F160" s="70"/>
      <c r="G160" s="71"/>
      <c r="H160" s="70"/>
      <c r="I160" s="71"/>
      <c r="J160" s="70"/>
      <c r="K160" s="71"/>
      <c r="L160" s="72"/>
    </row>
    <row r="161" spans="2:12" ht="15.75" thickBot="1" x14ac:dyDescent="0.3"/>
    <row r="162" spans="2:12" ht="15.75" thickBot="1" x14ac:dyDescent="0.3">
      <c r="C162" s="126">
        <v>2015</v>
      </c>
      <c r="D162" s="127"/>
      <c r="E162" s="127"/>
      <c r="F162" s="127"/>
      <c r="G162" s="127"/>
      <c r="H162" s="127"/>
      <c r="I162" s="127"/>
      <c r="J162" s="127"/>
      <c r="K162" s="127"/>
      <c r="L162" s="128"/>
    </row>
    <row r="163" spans="2:12" ht="15.75" thickBot="1" x14ac:dyDescent="0.3">
      <c r="B163" s="56" t="s">
        <v>34</v>
      </c>
      <c r="C163" s="123" t="s">
        <v>23</v>
      </c>
      <c r="D163" s="124"/>
      <c r="E163" s="123" t="s">
        <v>24</v>
      </c>
      <c r="F163" s="125"/>
      <c r="G163" s="123" t="s">
        <v>25</v>
      </c>
      <c r="H163" s="124"/>
      <c r="I163" s="125" t="s">
        <v>26</v>
      </c>
      <c r="J163" s="124"/>
      <c r="K163" s="125" t="s">
        <v>35</v>
      </c>
      <c r="L163" s="124"/>
    </row>
    <row r="164" spans="2:12" x14ac:dyDescent="0.25">
      <c r="B164" s="57">
        <v>1</v>
      </c>
      <c r="C164" s="58" t="s">
        <v>36</v>
      </c>
      <c r="D164" s="59">
        <v>0.52058747588771848</v>
      </c>
      <c r="E164" s="58" t="s">
        <v>36</v>
      </c>
      <c r="F164" s="59">
        <v>0.42787679647825683</v>
      </c>
      <c r="G164" s="58" t="s">
        <v>36</v>
      </c>
      <c r="H164" s="59">
        <v>0.52183996770370211</v>
      </c>
      <c r="I164" s="58" t="s">
        <v>36</v>
      </c>
      <c r="J164" s="59">
        <v>0.47310161312986176</v>
      </c>
      <c r="K164" s="58" t="s">
        <v>36</v>
      </c>
      <c r="L164" s="59">
        <v>0.49733441957305341</v>
      </c>
    </row>
    <row r="165" spans="2:12" x14ac:dyDescent="0.25">
      <c r="B165" s="60">
        <v>2</v>
      </c>
      <c r="C165" s="61" t="s">
        <v>44</v>
      </c>
      <c r="D165" s="62">
        <v>0.13622305299127022</v>
      </c>
      <c r="E165" s="61" t="s">
        <v>39</v>
      </c>
      <c r="F165" s="62">
        <v>0.22094287223201572</v>
      </c>
      <c r="G165" s="61" t="s">
        <v>39</v>
      </c>
      <c r="H165" s="62">
        <v>0.11623450333267234</v>
      </c>
      <c r="I165" s="61" t="s">
        <v>39</v>
      </c>
      <c r="J165" s="62">
        <v>0.1141282033390304</v>
      </c>
      <c r="K165" s="61" t="s">
        <v>39</v>
      </c>
      <c r="L165" s="62">
        <v>0.12395188238404356</v>
      </c>
    </row>
    <row r="166" spans="2:12" x14ac:dyDescent="0.25">
      <c r="B166" s="60">
        <v>3</v>
      </c>
      <c r="C166" s="61" t="s">
        <v>39</v>
      </c>
      <c r="D166" s="62">
        <v>0.10921708019778317</v>
      </c>
      <c r="E166" s="61" t="s">
        <v>44</v>
      </c>
      <c r="F166" s="62">
        <v>0.11843453874516334</v>
      </c>
      <c r="G166" s="61" t="s">
        <v>41</v>
      </c>
      <c r="H166" s="62">
        <v>0.10314524015013141</v>
      </c>
      <c r="I166" s="61" t="s">
        <v>38</v>
      </c>
      <c r="J166" s="62">
        <v>0.10715971730825261</v>
      </c>
      <c r="K166" s="61" t="s">
        <v>41</v>
      </c>
      <c r="L166" s="62">
        <v>7.7720307882818446E-2</v>
      </c>
    </row>
    <row r="167" spans="2:12" ht="22.5" x14ac:dyDescent="0.25">
      <c r="B167" s="60">
        <v>4</v>
      </c>
      <c r="C167" s="61" t="s">
        <v>51</v>
      </c>
      <c r="D167" s="62">
        <v>6.6501424693911376E-2</v>
      </c>
      <c r="E167" s="61" t="s">
        <v>41</v>
      </c>
      <c r="F167" s="62">
        <v>9.4993499348481322E-2</v>
      </c>
      <c r="G167" s="61" t="s">
        <v>52</v>
      </c>
      <c r="H167" s="62">
        <v>7.5899694460774297E-2</v>
      </c>
      <c r="I167" s="61" t="s">
        <v>53</v>
      </c>
      <c r="J167" s="62">
        <v>7.9656605445779183E-2</v>
      </c>
      <c r="K167" s="61" t="s">
        <v>44</v>
      </c>
      <c r="L167" s="62">
        <v>6.9646565820777287E-2</v>
      </c>
    </row>
    <row r="168" spans="2:12" ht="15.75" thickBot="1" x14ac:dyDescent="0.3">
      <c r="B168" s="65">
        <v>5</v>
      </c>
      <c r="C168" s="68" t="s">
        <v>41</v>
      </c>
      <c r="D168" s="69">
        <v>4.2976801483150584E-2</v>
      </c>
      <c r="E168" s="68" t="s">
        <v>54</v>
      </c>
      <c r="F168" s="69">
        <v>8.5719739629243383E-2</v>
      </c>
      <c r="G168" s="68" t="s">
        <v>46</v>
      </c>
      <c r="H168" s="69">
        <v>5.3509529057051954E-2</v>
      </c>
      <c r="I168" s="68" t="s">
        <v>52</v>
      </c>
      <c r="J168" s="69">
        <v>7.071050228322813E-2</v>
      </c>
      <c r="K168" s="68" t="s">
        <v>52</v>
      </c>
      <c r="L168" s="69">
        <v>4.8518342585018324E-2</v>
      </c>
    </row>
    <row r="169" spans="2:12" x14ac:dyDescent="0.25">
      <c r="B169" s="43"/>
      <c r="C169" s="33" t="s">
        <v>22</v>
      </c>
      <c r="D169" s="70"/>
      <c r="E169" s="71"/>
      <c r="F169" s="70"/>
      <c r="G169" s="71"/>
      <c r="H169" s="70"/>
      <c r="I169" s="71"/>
      <c r="J169" s="70"/>
      <c r="K169" s="71"/>
      <c r="L169" s="72"/>
    </row>
    <row r="170" spans="2:12" ht="15.75" thickBot="1" x14ac:dyDescent="0.3"/>
    <row r="171" spans="2:12" ht="15.75" thickBot="1" x14ac:dyDescent="0.3">
      <c r="C171" s="126">
        <v>2014</v>
      </c>
      <c r="D171" s="127"/>
      <c r="E171" s="127"/>
      <c r="F171" s="127"/>
      <c r="G171" s="127"/>
      <c r="H171" s="127"/>
      <c r="I171" s="127"/>
      <c r="J171" s="127"/>
      <c r="K171" s="127"/>
      <c r="L171" s="128"/>
    </row>
    <row r="172" spans="2:12" ht="15.75" thickBot="1" x14ac:dyDescent="0.3">
      <c r="B172" s="56" t="s">
        <v>34</v>
      </c>
      <c r="C172" s="123" t="s">
        <v>23</v>
      </c>
      <c r="D172" s="124"/>
      <c r="E172" s="123" t="s">
        <v>24</v>
      </c>
      <c r="F172" s="125"/>
      <c r="G172" s="123" t="s">
        <v>25</v>
      </c>
      <c r="H172" s="124"/>
      <c r="I172" s="125" t="s">
        <v>26</v>
      </c>
      <c r="J172" s="124"/>
      <c r="K172" s="125" t="s">
        <v>35</v>
      </c>
      <c r="L172" s="124"/>
    </row>
    <row r="173" spans="2:12" x14ac:dyDescent="0.25">
      <c r="B173" s="57">
        <v>1</v>
      </c>
      <c r="C173" s="58" t="s">
        <v>36</v>
      </c>
      <c r="D173" s="59">
        <v>0.7980880892193033</v>
      </c>
      <c r="E173" s="58" t="s">
        <v>36</v>
      </c>
      <c r="F173" s="59">
        <v>0.64987919168491226</v>
      </c>
      <c r="G173" s="58" t="s">
        <v>36</v>
      </c>
      <c r="H173" s="59">
        <v>0.81888164946224828</v>
      </c>
      <c r="I173" s="58" t="s">
        <v>36</v>
      </c>
      <c r="J173" s="59">
        <v>0.93754347450961983</v>
      </c>
      <c r="K173" s="58" t="s">
        <v>36</v>
      </c>
      <c r="L173" s="59">
        <v>0.81938286348039779</v>
      </c>
    </row>
    <row r="174" spans="2:12" x14ac:dyDescent="0.25">
      <c r="B174" s="60">
        <v>2</v>
      </c>
      <c r="C174" s="61" t="s">
        <v>51</v>
      </c>
      <c r="D174" s="62">
        <v>0.14767932994960187</v>
      </c>
      <c r="E174" s="61" t="s">
        <v>51</v>
      </c>
      <c r="F174" s="62">
        <v>0.14163160154386542</v>
      </c>
      <c r="G174" s="61" t="s">
        <v>51</v>
      </c>
      <c r="H174" s="62">
        <v>7.5886136428428494E-2</v>
      </c>
      <c r="I174" s="61" t="s">
        <v>54</v>
      </c>
      <c r="J174" s="62">
        <v>1.8796739823726157E-2</v>
      </c>
      <c r="K174" s="61" t="s">
        <v>51</v>
      </c>
      <c r="L174" s="62">
        <v>8.3946567500497019E-2</v>
      </c>
    </row>
    <row r="175" spans="2:12" x14ac:dyDescent="0.25">
      <c r="B175" s="60">
        <v>3</v>
      </c>
      <c r="C175" s="61" t="s">
        <v>41</v>
      </c>
      <c r="D175" s="62">
        <v>4.1657115285868566E-2</v>
      </c>
      <c r="E175" s="61" t="s">
        <v>41</v>
      </c>
      <c r="F175" s="62">
        <v>7.0725582193570752E-2</v>
      </c>
      <c r="G175" s="61" t="s">
        <v>39</v>
      </c>
      <c r="H175" s="62">
        <v>4.7438735923201705E-2</v>
      </c>
      <c r="I175" s="61" t="s">
        <v>41</v>
      </c>
      <c r="J175" s="62">
        <v>1.5342924320842945E-2</v>
      </c>
      <c r="K175" s="61" t="s">
        <v>41</v>
      </c>
      <c r="L175" s="62">
        <v>4.1221684515227078E-2</v>
      </c>
    </row>
    <row r="176" spans="2:12" x14ac:dyDescent="0.25">
      <c r="B176" s="60">
        <v>4</v>
      </c>
      <c r="C176" s="61" t="s">
        <v>39</v>
      </c>
      <c r="D176" s="62">
        <v>6.7714959025218756E-3</v>
      </c>
      <c r="E176" s="61" t="s">
        <v>39</v>
      </c>
      <c r="F176" s="62">
        <v>4.6461122045856632E-2</v>
      </c>
      <c r="G176" s="61" t="s">
        <v>41</v>
      </c>
      <c r="H176" s="62">
        <v>4.5509839313914724E-2</v>
      </c>
      <c r="I176" s="61" t="s">
        <v>45</v>
      </c>
      <c r="J176" s="62">
        <v>1.4262026341252221E-2</v>
      </c>
      <c r="K176" s="61" t="s">
        <v>39</v>
      </c>
      <c r="L176" s="62">
        <v>2.7343469081602869E-2</v>
      </c>
    </row>
    <row r="177" spans="2:12" ht="15.75" thickBot="1" x14ac:dyDescent="0.3">
      <c r="B177" s="65">
        <v>5</v>
      </c>
      <c r="C177" s="68" t="s">
        <v>46</v>
      </c>
      <c r="D177" s="69">
        <v>5.631492321920447E-3</v>
      </c>
      <c r="E177" s="68" t="s">
        <v>46</v>
      </c>
      <c r="F177" s="69">
        <v>2.6751109713815537E-2</v>
      </c>
      <c r="G177" s="68" t="s">
        <v>45</v>
      </c>
      <c r="H177" s="69">
        <v>4.9079189665836428E-3</v>
      </c>
      <c r="I177" s="68" t="s">
        <v>51</v>
      </c>
      <c r="J177" s="69">
        <v>1.4054835004558876E-2</v>
      </c>
      <c r="K177" s="68" t="s">
        <v>45</v>
      </c>
      <c r="L177" s="69">
        <v>8.034445776069557E-3</v>
      </c>
    </row>
    <row r="178" spans="2:12" x14ac:dyDescent="0.25">
      <c r="B178" s="43"/>
      <c r="C178" s="33" t="s">
        <v>22</v>
      </c>
      <c r="D178" s="70"/>
      <c r="E178" s="71"/>
      <c r="F178" s="70"/>
      <c r="G178" s="71"/>
      <c r="H178" s="70"/>
      <c r="I178" s="71"/>
      <c r="J178" s="70"/>
      <c r="K178" s="71"/>
      <c r="L178" s="72"/>
    </row>
    <row r="179" spans="2:12" ht="15.75" thickBot="1" x14ac:dyDescent="0.3"/>
    <row r="180" spans="2:12" ht="15.75" thickBot="1" x14ac:dyDescent="0.3">
      <c r="C180" s="126" t="s">
        <v>55</v>
      </c>
      <c r="D180" s="127"/>
      <c r="E180" s="127"/>
      <c r="F180" s="127"/>
      <c r="G180" s="127"/>
      <c r="H180" s="127"/>
      <c r="I180" s="127"/>
      <c r="J180" s="127"/>
      <c r="K180" s="127"/>
      <c r="L180" s="128"/>
    </row>
    <row r="181" spans="2:12" s="43" customFormat="1" ht="15.75" thickBot="1" x14ac:dyDescent="0.3">
      <c r="B181" s="56" t="s">
        <v>34</v>
      </c>
      <c r="C181" s="123" t="s">
        <v>23</v>
      </c>
      <c r="D181" s="124"/>
      <c r="E181" s="123" t="s">
        <v>24</v>
      </c>
      <c r="F181" s="125"/>
      <c r="G181" s="123" t="s">
        <v>25</v>
      </c>
      <c r="H181" s="124"/>
      <c r="I181" s="125" t="s">
        <v>26</v>
      </c>
      <c r="J181" s="124"/>
      <c r="K181" s="125" t="s">
        <v>35</v>
      </c>
      <c r="L181" s="124"/>
    </row>
    <row r="182" spans="2:12" x14ac:dyDescent="0.25">
      <c r="B182" s="57">
        <v>1</v>
      </c>
      <c r="C182" s="58" t="s">
        <v>36</v>
      </c>
      <c r="D182" s="59">
        <v>0.42279028492934023</v>
      </c>
      <c r="E182" s="58" t="s">
        <v>36</v>
      </c>
      <c r="F182" s="59">
        <v>0.49490270592192753</v>
      </c>
      <c r="G182" s="58" t="s">
        <v>36</v>
      </c>
      <c r="H182" s="59">
        <v>0.66608206360370648</v>
      </c>
      <c r="I182" s="58" t="s">
        <v>36</v>
      </c>
      <c r="J182" s="59">
        <v>0.81493824462612785</v>
      </c>
      <c r="K182" s="58" t="s">
        <v>36</v>
      </c>
      <c r="L182" s="59">
        <v>0.63224410436026768</v>
      </c>
    </row>
    <row r="183" spans="2:12" x14ac:dyDescent="0.25">
      <c r="B183" s="60">
        <v>2</v>
      </c>
      <c r="C183" s="61" t="s">
        <v>41</v>
      </c>
      <c r="D183" s="62">
        <v>0.14882119287990164</v>
      </c>
      <c r="E183" s="61" t="s">
        <v>41</v>
      </c>
      <c r="F183" s="62">
        <v>0.11830244571595783</v>
      </c>
      <c r="G183" s="61" t="s">
        <v>42</v>
      </c>
      <c r="H183" s="62">
        <v>7.9788687199083566E-2</v>
      </c>
      <c r="I183" s="61" t="s">
        <v>51</v>
      </c>
      <c r="J183" s="62">
        <v>6.6893163098958874E-2</v>
      </c>
      <c r="K183" s="61" t="s">
        <v>51</v>
      </c>
      <c r="L183" s="62">
        <v>8.043353495770382E-2</v>
      </c>
    </row>
    <row r="184" spans="2:12" x14ac:dyDescent="0.25">
      <c r="B184" s="60">
        <v>3</v>
      </c>
      <c r="C184" s="61" t="s">
        <v>37</v>
      </c>
      <c r="D184" s="62">
        <v>0.11776822654226167</v>
      </c>
      <c r="E184" s="61" t="s">
        <v>51</v>
      </c>
      <c r="F184" s="62">
        <v>0.10956236254938627</v>
      </c>
      <c r="G184" s="61" t="s">
        <v>37</v>
      </c>
      <c r="H184" s="62">
        <v>7.7462616463125605E-2</v>
      </c>
      <c r="I184" s="61" t="s">
        <v>42</v>
      </c>
      <c r="J184" s="62">
        <v>4.6761396688429428E-2</v>
      </c>
      <c r="K184" s="61" t="s">
        <v>37</v>
      </c>
      <c r="L184" s="62">
        <v>6.8361970368847294E-2</v>
      </c>
    </row>
    <row r="185" spans="2:12" x14ac:dyDescent="0.25">
      <c r="B185" s="60">
        <v>4</v>
      </c>
      <c r="C185" s="61" t="s">
        <v>39</v>
      </c>
      <c r="D185" s="62">
        <v>8.4602543093866542E-2</v>
      </c>
      <c r="E185" s="61" t="s">
        <v>39</v>
      </c>
      <c r="F185" s="62">
        <v>0.10038789982118856</v>
      </c>
      <c r="G185" s="61" t="s">
        <v>51</v>
      </c>
      <c r="H185" s="62">
        <v>7.0638110813305746E-2</v>
      </c>
      <c r="I185" s="61" t="s">
        <v>37</v>
      </c>
      <c r="J185" s="62">
        <v>3.7521558700796209E-2</v>
      </c>
      <c r="K185" s="61" t="s">
        <v>41</v>
      </c>
      <c r="L185" s="62">
        <v>6.8027205355242953E-2</v>
      </c>
    </row>
    <row r="186" spans="2:12" ht="15.75" thickBot="1" x14ac:dyDescent="0.3">
      <c r="B186" s="65">
        <v>5</v>
      </c>
      <c r="C186" s="68" t="s">
        <v>51</v>
      </c>
      <c r="D186" s="69">
        <v>7.3724945099169034E-2</v>
      </c>
      <c r="E186" s="68" t="s">
        <v>37</v>
      </c>
      <c r="F186" s="69">
        <v>6.8925361895827875E-2</v>
      </c>
      <c r="G186" s="68" t="s">
        <v>41</v>
      </c>
      <c r="H186" s="69">
        <v>3.8502773338039739E-2</v>
      </c>
      <c r="I186" s="68" t="s">
        <v>41</v>
      </c>
      <c r="J186" s="69">
        <v>1.4937972108236745E-2</v>
      </c>
      <c r="K186" s="68" t="s">
        <v>42</v>
      </c>
      <c r="L186" s="69">
        <v>5.3058240812204144E-2</v>
      </c>
    </row>
    <row r="187" spans="2:12" x14ac:dyDescent="0.25">
      <c r="B187" s="43"/>
      <c r="C187" s="33" t="s">
        <v>22</v>
      </c>
      <c r="D187" s="70"/>
      <c r="E187" s="71"/>
      <c r="F187" s="70"/>
      <c r="G187" s="71"/>
      <c r="H187" s="70"/>
      <c r="I187" s="71"/>
      <c r="J187" s="70"/>
      <c r="K187" s="71"/>
      <c r="L187" s="72"/>
    </row>
    <row r="188" spans="2:12" ht="13.5" customHeight="1" thickBot="1" x14ac:dyDescent="0.3"/>
    <row r="189" spans="2:12" ht="15.75" thickBot="1" x14ac:dyDescent="0.3">
      <c r="C189" s="126" t="s">
        <v>56</v>
      </c>
      <c r="D189" s="127"/>
      <c r="E189" s="127"/>
      <c r="F189" s="127"/>
      <c r="G189" s="127"/>
      <c r="H189" s="127"/>
      <c r="I189" s="127"/>
      <c r="J189" s="127"/>
      <c r="K189" s="127"/>
      <c r="L189" s="128"/>
    </row>
    <row r="190" spans="2:12" s="43" customFormat="1" ht="15.75" thickBot="1" x14ac:dyDescent="0.3">
      <c r="B190" s="56" t="s">
        <v>34</v>
      </c>
      <c r="C190" s="123" t="s">
        <v>23</v>
      </c>
      <c r="D190" s="124"/>
      <c r="E190" s="123" t="s">
        <v>24</v>
      </c>
      <c r="F190" s="125"/>
      <c r="G190" s="123" t="s">
        <v>25</v>
      </c>
      <c r="H190" s="124"/>
      <c r="I190" s="125" t="s">
        <v>26</v>
      </c>
      <c r="J190" s="124"/>
      <c r="K190" s="125" t="s">
        <v>35</v>
      </c>
      <c r="L190" s="124"/>
    </row>
    <row r="191" spans="2:12" x14ac:dyDescent="0.25">
      <c r="B191" s="57">
        <v>1</v>
      </c>
      <c r="C191" s="58" t="s">
        <v>39</v>
      </c>
      <c r="D191" s="59">
        <v>0.27300000000000002</v>
      </c>
      <c r="E191" s="58" t="s">
        <v>36</v>
      </c>
      <c r="F191" s="59">
        <v>0.31188355291004299</v>
      </c>
      <c r="G191" s="58" t="s">
        <v>36</v>
      </c>
      <c r="H191" s="59">
        <v>0.57709662515123672</v>
      </c>
      <c r="I191" s="58" t="s">
        <v>36</v>
      </c>
      <c r="J191" s="59">
        <v>0.66803474527177731</v>
      </c>
      <c r="K191" s="58" t="s">
        <v>36</v>
      </c>
      <c r="L191" s="59">
        <v>0.50574610376611195</v>
      </c>
    </row>
    <row r="192" spans="2:12" x14ac:dyDescent="0.25">
      <c r="B192" s="60">
        <v>2</v>
      </c>
      <c r="C192" s="61" t="s">
        <v>37</v>
      </c>
      <c r="D192" s="62">
        <v>0.21729999999999999</v>
      </c>
      <c r="E192" s="61" t="s">
        <v>37</v>
      </c>
      <c r="F192" s="62">
        <v>0.18373997991602609</v>
      </c>
      <c r="G192" s="61" t="s">
        <v>37</v>
      </c>
      <c r="H192" s="62">
        <v>7.5583193505905366E-2</v>
      </c>
      <c r="I192" s="61" t="s">
        <v>44</v>
      </c>
      <c r="J192" s="62">
        <v>6.7863847138720235E-2</v>
      </c>
      <c r="K192" s="61" t="s">
        <v>39</v>
      </c>
      <c r="L192" s="62">
        <v>0.10066214585392917</v>
      </c>
    </row>
    <row r="193" spans="2:12" x14ac:dyDescent="0.25">
      <c r="B193" s="60">
        <v>3</v>
      </c>
      <c r="C193" s="61" t="s">
        <v>41</v>
      </c>
      <c r="D193" s="62">
        <v>0.12609999999999999</v>
      </c>
      <c r="E193" s="61" t="s">
        <v>39</v>
      </c>
      <c r="F193" s="62">
        <v>0.12078991053783779</v>
      </c>
      <c r="G193" s="61" t="s">
        <v>46</v>
      </c>
      <c r="H193" s="62">
        <v>6.8832765973082868E-2</v>
      </c>
      <c r="I193" s="61" t="s">
        <v>39</v>
      </c>
      <c r="J193" s="62">
        <v>6.3622356692550217E-2</v>
      </c>
      <c r="K193" s="61" t="s">
        <v>37</v>
      </c>
      <c r="L193" s="62">
        <v>9.8212451355423933E-2</v>
      </c>
    </row>
    <row r="194" spans="2:12" x14ac:dyDescent="0.25">
      <c r="B194" s="60">
        <v>4</v>
      </c>
      <c r="C194" s="61" t="s">
        <v>44</v>
      </c>
      <c r="D194" s="62">
        <v>0.1062</v>
      </c>
      <c r="E194" s="61" t="s">
        <v>38</v>
      </c>
      <c r="F194" s="62">
        <v>0.11522400021370924</v>
      </c>
      <c r="G194" s="61" t="s">
        <v>39</v>
      </c>
      <c r="H194" s="62">
        <v>5.9755813939661791E-2</v>
      </c>
      <c r="I194" s="61" t="s">
        <v>37</v>
      </c>
      <c r="J194" s="62">
        <v>4.6094906402606176E-2</v>
      </c>
      <c r="K194" s="61" t="s">
        <v>44</v>
      </c>
      <c r="L194" s="62">
        <v>5.3708125562064148E-2</v>
      </c>
    </row>
    <row r="195" spans="2:12" ht="15.75" thickBot="1" x14ac:dyDescent="0.3">
      <c r="B195" s="65">
        <v>5</v>
      </c>
      <c r="C195" s="68" t="s">
        <v>38</v>
      </c>
      <c r="D195" s="69">
        <v>6.8599999999999994E-2</v>
      </c>
      <c r="E195" s="68" t="s">
        <v>51</v>
      </c>
      <c r="F195" s="69">
        <v>0.1034115200387747</v>
      </c>
      <c r="G195" s="68" t="s">
        <v>51</v>
      </c>
      <c r="H195" s="69">
        <v>7.1257646231804E-2</v>
      </c>
      <c r="I195" s="68" t="s">
        <v>41</v>
      </c>
      <c r="J195" s="69">
        <v>4.241490446170014E-2</v>
      </c>
      <c r="K195" s="68" t="s">
        <v>41</v>
      </c>
      <c r="L195" s="69">
        <v>5.1142864425786597E-2</v>
      </c>
    </row>
    <row r="196" spans="2:12" x14ac:dyDescent="0.25">
      <c r="B196" s="43"/>
      <c r="C196" s="33" t="s">
        <v>22</v>
      </c>
      <c r="D196" s="70"/>
      <c r="E196" s="71"/>
      <c r="F196" s="70"/>
      <c r="G196" s="71"/>
      <c r="H196" s="70"/>
      <c r="I196" s="71"/>
      <c r="J196" s="70"/>
      <c r="K196" s="71"/>
      <c r="L196" s="72"/>
    </row>
    <row r="197" spans="2:12" ht="15.75" thickBot="1" x14ac:dyDescent="0.3"/>
    <row r="198" spans="2:12" ht="15.75" thickBot="1" x14ac:dyDescent="0.3">
      <c r="C198" s="126" t="s">
        <v>57</v>
      </c>
      <c r="D198" s="127"/>
      <c r="E198" s="127"/>
      <c r="F198" s="127"/>
      <c r="G198" s="127"/>
      <c r="H198" s="127"/>
      <c r="I198" s="127"/>
      <c r="J198" s="127"/>
      <c r="K198" s="127"/>
      <c r="L198" s="128"/>
    </row>
    <row r="199" spans="2:12" ht="15.75" thickBot="1" x14ac:dyDescent="0.3">
      <c r="B199" s="56" t="s">
        <v>34</v>
      </c>
      <c r="C199" s="131" t="s">
        <v>23</v>
      </c>
      <c r="D199" s="130"/>
      <c r="E199" s="131" t="s">
        <v>24</v>
      </c>
      <c r="F199" s="129"/>
      <c r="G199" s="131" t="s">
        <v>25</v>
      </c>
      <c r="H199" s="130"/>
      <c r="I199" s="129" t="s">
        <v>26</v>
      </c>
      <c r="J199" s="130"/>
      <c r="K199" s="129" t="s">
        <v>35</v>
      </c>
      <c r="L199" s="130"/>
    </row>
    <row r="200" spans="2:12" x14ac:dyDescent="0.25">
      <c r="B200" s="57">
        <v>1</v>
      </c>
      <c r="C200" s="58" t="s">
        <v>41</v>
      </c>
      <c r="D200" s="59">
        <v>0.28085417974553267</v>
      </c>
      <c r="E200" s="58" t="s">
        <v>41</v>
      </c>
      <c r="F200" s="59">
        <v>0.23372611090538653</v>
      </c>
      <c r="G200" s="58" t="s">
        <v>36</v>
      </c>
      <c r="H200" s="59">
        <v>0.51154664760696522</v>
      </c>
      <c r="I200" s="58" t="s">
        <v>36</v>
      </c>
      <c r="J200" s="59">
        <v>0.3460734035896425</v>
      </c>
      <c r="K200" s="58" t="s">
        <v>36</v>
      </c>
      <c r="L200" s="59">
        <v>0.3337101737735283</v>
      </c>
    </row>
    <row r="201" spans="2:12" x14ac:dyDescent="0.25">
      <c r="B201" s="60">
        <v>2</v>
      </c>
      <c r="C201" s="61" t="s">
        <v>36</v>
      </c>
      <c r="D201" s="62">
        <v>0.23635668233750606</v>
      </c>
      <c r="E201" s="61" t="s">
        <v>54</v>
      </c>
      <c r="F201" s="62">
        <v>0.15088461079499893</v>
      </c>
      <c r="G201" s="61" t="s">
        <v>39</v>
      </c>
      <c r="H201" s="62">
        <v>0.16157335132088307</v>
      </c>
      <c r="I201" s="61" t="s">
        <v>41</v>
      </c>
      <c r="J201" s="62">
        <v>0.14059494329021155</v>
      </c>
      <c r="K201" s="61" t="s">
        <v>41</v>
      </c>
      <c r="L201" s="62">
        <v>0.16298568900307206</v>
      </c>
    </row>
    <row r="202" spans="2:12" x14ac:dyDescent="0.25">
      <c r="B202" s="60">
        <v>3</v>
      </c>
      <c r="C202" s="61" t="s">
        <v>54</v>
      </c>
      <c r="D202" s="62">
        <v>0.18594784602205905</v>
      </c>
      <c r="E202" s="61" t="s">
        <v>44</v>
      </c>
      <c r="F202" s="62">
        <v>0.10221950919882054</v>
      </c>
      <c r="G202" s="61" t="s">
        <v>41</v>
      </c>
      <c r="H202" s="62">
        <v>8.5348498478493129E-2</v>
      </c>
      <c r="I202" s="61" t="s">
        <v>44</v>
      </c>
      <c r="J202" s="62">
        <v>0.10338385455745004</v>
      </c>
      <c r="K202" s="61" t="s">
        <v>39</v>
      </c>
      <c r="L202" s="62">
        <v>9.1537700683672452E-2</v>
      </c>
    </row>
    <row r="203" spans="2:12" x14ac:dyDescent="0.25">
      <c r="B203" s="60">
        <v>4</v>
      </c>
      <c r="C203" s="61" t="s">
        <v>51</v>
      </c>
      <c r="D203" s="62">
        <v>8.2660636681399613E-2</v>
      </c>
      <c r="E203" s="61" t="s">
        <v>42</v>
      </c>
      <c r="F203" s="62">
        <v>0.1013737173121483</v>
      </c>
      <c r="G203" s="61" t="s">
        <v>54</v>
      </c>
      <c r="H203" s="62">
        <v>4.5296452126380581E-2</v>
      </c>
      <c r="I203" s="61" t="s">
        <v>39</v>
      </c>
      <c r="J203" s="62">
        <v>9.7180176671347832E-2</v>
      </c>
      <c r="K203" s="61" t="s">
        <v>54</v>
      </c>
      <c r="L203" s="62">
        <v>7.9726364505101441E-2</v>
      </c>
    </row>
    <row r="204" spans="2:12" ht="15.75" thickBot="1" x14ac:dyDescent="0.3">
      <c r="B204" s="65">
        <v>5</v>
      </c>
      <c r="C204" s="68" t="s">
        <v>58</v>
      </c>
      <c r="D204" s="69">
        <v>5.7018478685701562E-2</v>
      </c>
      <c r="E204" s="68" t="s">
        <v>36</v>
      </c>
      <c r="F204" s="69">
        <v>9.4126470478718652E-2</v>
      </c>
      <c r="G204" s="68" t="s">
        <v>51</v>
      </c>
      <c r="H204" s="69">
        <v>3.3184923284150403E-2</v>
      </c>
      <c r="I204" s="68" t="s">
        <v>58</v>
      </c>
      <c r="J204" s="69">
        <v>5.4811530780685798E-2</v>
      </c>
      <c r="K204" s="68" t="s">
        <v>44</v>
      </c>
      <c r="L204" s="69">
        <v>7.0830635864871247E-2</v>
      </c>
    </row>
    <row r="205" spans="2:12" x14ac:dyDescent="0.25">
      <c r="C205" s="33" t="s">
        <v>22</v>
      </c>
    </row>
    <row r="206" spans="2:12" ht="15.75" thickBot="1" x14ac:dyDescent="0.3"/>
    <row r="207" spans="2:12" ht="15.75" thickBot="1" x14ac:dyDescent="0.3">
      <c r="C207" s="126" t="s">
        <v>59</v>
      </c>
      <c r="D207" s="127"/>
      <c r="E207" s="127"/>
      <c r="F207" s="127"/>
      <c r="G207" s="127"/>
      <c r="H207" s="127"/>
      <c r="I207" s="127"/>
      <c r="J207" s="127"/>
      <c r="K207" s="127"/>
      <c r="L207" s="128"/>
    </row>
    <row r="208" spans="2:12" ht="15.75" thickBot="1" x14ac:dyDescent="0.3">
      <c r="B208" s="56" t="s">
        <v>34</v>
      </c>
      <c r="C208" s="131" t="s">
        <v>23</v>
      </c>
      <c r="D208" s="130"/>
      <c r="E208" s="131" t="s">
        <v>24</v>
      </c>
      <c r="F208" s="129"/>
      <c r="G208" s="131" t="s">
        <v>25</v>
      </c>
      <c r="H208" s="130"/>
      <c r="I208" s="129" t="s">
        <v>26</v>
      </c>
      <c r="J208" s="130"/>
      <c r="K208" s="129" t="s">
        <v>35</v>
      </c>
      <c r="L208" s="130"/>
    </row>
    <row r="209" spans="2:12" x14ac:dyDescent="0.25">
      <c r="B209" s="57">
        <v>1</v>
      </c>
      <c r="C209" s="61" t="s">
        <v>39</v>
      </c>
      <c r="D209" s="73">
        <v>19.98</v>
      </c>
      <c r="E209" s="61" t="s">
        <v>42</v>
      </c>
      <c r="F209" s="74">
        <v>27.66</v>
      </c>
      <c r="G209" s="61" t="s">
        <v>36</v>
      </c>
      <c r="H209" s="73">
        <v>40.369999999999997</v>
      </c>
      <c r="I209" s="75" t="s">
        <v>36</v>
      </c>
      <c r="J209" s="73">
        <v>46.4</v>
      </c>
      <c r="K209" s="75" t="s">
        <v>36</v>
      </c>
      <c r="L209" s="76">
        <v>31.313970300538912</v>
      </c>
    </row>
    <row r="210" spans="2:12" x14ac:dyDescent="0.25">
      <c r="B210" s="60">
        <v>2</v>
      </c>
      <c r="C210" s="61" t="s">
        <v>41</v>
      </c>
      <c r="D210" s="73">
        <v>15.56</v>
      </c>
      <c r="E210" s="61" t="s">
        <v>54</v>
      </c>
      <c r="F210" s="74">
        <v>21.44</v>
      </c>
      <c r="G210" s="61" t="s">
        <v>42</v>
      </c>
      <c r="H210" s="73">
        <v>16.170000000000002</v>
      </c>
      <c r="I210" s="75" t="s">
        <v>54</v>
      </c>
      <c r="J210" s="73">
        <v>15.71</v>
      </c>
      <c r="K210" s="75" t="s">
        <v>54</v>
      </c>
      <c r="L210" s="76">
        <v>14.480567106652211</v>
      </c>
    </row>
    <row r="211" spans="2:12" x14ac:dyDescent="0.25">
      <c r="B211" s="60">
        <v>3</v>
      </c>
      <c r="C211" s="61" t="s">
        <v>36</v>
      </c>
      <c r="D211" s="73">
        <v>13.53</v>
      </c>
      <c r="E211" s="61" t="s">
        <v>37</v>
      </c>
      <c r="F211" s="74">
        <v>14.1</v>
      </c>
      <c r="G211" s="61" t="s">
        <v>51</v>
      </c>
      <c r="H211" s="73">
        <v>14.56</v>
      </c>
      <c r="I211" s="75" t="s">
        <v>42</v>
      </c>
      <c r="J211" s="73">
        <v>10.4</v>
      </c>
      <c r="K211" s="75" t="s">
        <v>42</v>
      </c>
      <c r="L211" s="76">
        <v>14.388831133180108</v>
      </c>
    </row>
    <row r="212" spans="2:12" x14ac:dyDescent="0.25">
      <c r="B212" s="60">
        <v>4</v>
      </c>
      <c r="C212" s="61" t="s">
        <v>58</v>
      </c>
      <c r="D212" s="73">
        <v>12.04</v>
      </c>
      <c r="E212" s="61" t="s">
        <v>44</v>
      </c>
      <c r="F212" s="74">
        <v>13.89</v>
      </c>
      <c r="G212" s="61" t="s">
        <v>39</v>
      </c>
      <c r="H212" s="73">
        <v>11.78</v>
      </c>
      <c r="I212" s="75" t="s">
        <v>39</v>
      </c>
      <c r="J212" s="73">
        <v>9.81</v>
      </c>
      <c r="K212" s="75" t="s">
        <v>39</v>
      </c>
      <c r="L212" s="76">
        <v>10.745975342298086</v>
      </c>
    </row>
    <row r="213" spans="2:12" ht="15.75" thickBot="1" x14ac:dyDescent="0.3">
      <c r="B213" s="65">
        <v>5</v>
      </c>
      <c r="C213" s="68" t="s">
        <v>44</v>
      </c>
      <c r="D213" s="77">
        <v>11.66</v>
      </c>
      <c r="E213" s="68" t="s">
        <v>51</v>
      </c>
      <c r="F213" s="78">
        <v>11.15</v>
      </c>
      <c r="G213" s="68" t="s">
        <v>54</v>
      </c>
      <c r="H213" s="77">
        <v>10.63</v>
      </c>
      <c r="I213" s="79" t="s">
        <v>41</v>
      </c>
      <c r="J213" s="77">
        <v>6.53</v>
      </c>
      <c r="K213" s="79" t="s">
        <v>51</v>
      </c>
      <c r="L213" s="80">
        <v>9.1860726831459658</v>
      </c>
    </row>
    <row r="214" spans="2:12" x14ac:dyDescent="0.25">
      <c r="C214" s="33" t="s">
        <v>22</v>
      </c>
    </row>
    <row r="215" spans="2:12" ht="15.75" thickBot="1" x14ac:dyDescent="0.3"/>
    <row r="216" spans="2:12" ht="15.75" thickBot="1" x14ac:dyDescent="0.3">
      <c r="C216" s="126" t="s">
        <v>60</v>
      </c>
      <c r="D216" s="127"/>
      <c r="E216" s="127"/>
      <c r="F216" s="127"/>
      <c r="G216" s="127"/>
      <c r="H216" s="127"/>
      <c r="I216" s="127"/>
      <c r="J216" s="127"/>
      <c r="K216" s="127"/>
      <c r="L216" s="128"/>
    </row>
    <row r="217" spans="2:12" ht="15.75" thickBot="1" x14ac:dyDescent="0.3">
      <c r="B217" s="56" t="s">
        <v>34</v>
      </c>
      <c r="C217" s="131" t="s">
        <v>23</v>
      </c>
      <c r="D217" s="130"/>
      <c r="E217" s="131" t="s">
        <v>24</v>
      </c>
      <c r="F217" s="129"/>
      <c r="G217" s="131" t="s">
        <v>25</v>
      </c>
      <c r="H217" s="130"/>
      <c r="I217" s="129" t="s">
        <v>26</v>
      </c>
      <c r="J217" s="130"/>
      <c r="K217" s="129" t="s">
        <v>35</v>
      </c>
      <c r="L217" s="130"/>
    </row>
    <row r="218" spans="2:12" x14ac:dyDescent="0.25">
      <c r="B218" s="57">
        <v>1</v>
      </c>
      <c r="C218" s="61" t="s">
        <v>37</v>
      </c>
      <c r="D218" s="73">
        <v>23.96</v>
      </c>
      <c r="E218" s="61" t="s">
        <v>37</v>
      </c>
      <c r="F218" s="74">
        <v>27.44</v>
      </c>
      <c r="G218" s="61" t="s">
        <v>39</v>
      </c>
      <c r="H218" s="73">
        <v>20.95</v>
      </c>
      <c r="I218" s="75" t="s">
        <v>51</v>
      </c>
      <c r="J218" s="73">
        <v>17</v>
      </c>
      <c r="K218" s="75" t="s">
        <v>37</v>
      </c>
      <c r="L218" s="76">
        <v>20.987485796584856</v>
      </c>
    </row>
    <row r="219" spans="2:12" x14ac:dyDescent="0.25">
      <c r="B219" s="60">
        <v>2</v>
      </c>
      <c r="C219" s="61" t="s">
        <v>44</v>
      </c>
      <c r="D219" s="73">
        <v>20.16</v>
      </c>
      <c r="E219" s="61" t="s">
        <v>39</v>
      </c>
      <c r="F219" s="74">
        <v>25.55</v>
      </c>
      <c r="G219" s="61" t="s">
        <v>54</v>
      </c>
      <c r="H219" s="73">
        <v>15.38</v>
      </c>
      <c r="I219" s="75" t="s">
        <v>54</v>
      </c>
      <c r="J219" s="73">
        <v>14.99</v>
      </c>
      <c r="K219" s="75" t="s">
        <v>39</v>
      </c>
      <c r="L219" s="76">
        <v>18.74667716489688</v>
      </c>
    </row>
    <row r="220" spans="2:12" x14ac:dyDescent="0.25">
      <c r="B220" s="60">
        <v>3</v>
      </c>
      <c r="C220" s="61" t="s">
        <v>61</v>
      </c>
      <c r="D220" s="73">
        <v>12.94</v>
      </c>
      <c r="E220" s="61" t="s">
        <v>44</v>
      </c>
      <c r="F220" s="74">
        <v>16.260000000000002</v>
      </c>
      <c r="G220" s="61" t="s">
        <v>37</v>
      </c>
      <c r="H220" s="73">
        <v>14.61</v>
      </c>
      <c r="I220" s="75" t="s">
        <v>37</v>
      </c>
      <c r="J220" s="73">
        <v>13.24</v>
      </c>
      <c r="K220" s="75" t="s">
        <v>44</v>
      </c>
      <c r="L220" s="76">
        <v>14.297022457484957</v>
      </c>
    </row>
    <row r="221" spans="2:12" x14ac:dyDescent="0.25">
      <c r="B221" s="60">
        <v>4</v>
      </c>
      <c r="C221" s="61" t="s">
        <v>36</v>
      </c>
      <c r="D221" s="73">
        <v>11.28</v>
      </c>
      <c r="E221" s="61" t="s">
        <v>54</v>
      </c>
      <c r="F221" s="74">
        <v>6.33</v>
      </c>
      <c r="G221" s="61" t="s">
        <v>44</v>
      </c>
      <c r="H221" s="73">
        <v>10.53</v>
      </c>
      <c r="I221" s="75" t="s">
        <v>39</v>
      </c>
      <c r="J221" s="73">
        <v>12.95</v>
      </c>
      <c r="K221" s="75" t="s">
        <v>54</v>
      </c>
      <c r="L221" s="76">
        <v>11.11086888204094</v>
      </c>
    </row>
    <row r="222" spans="2:12" ht="15.75" thickBot="1" x14ac:dyDescent="0.3">
      <c r="B222" s="65">
        <v>5</v>
      </c>
      <c r="C222" s="68" t="s">
        <v>54</v>
      </c>
      <c r="D222" s="77">
        <v>11.14</v>
      </c>
      <c r="E222" s="68" t="s">
        <v>36</v>
      </c>
      <c r="F222" s="78">
        <v>5.87</v>
      </c>
      <c r="G222" s="68" t="s">
        <v>46</v>
      </c>
      <c r="H222" s="77">
        <v>9.24</v>
      </c>
      <c r="I222" s="79" t="s">
        <v>44</v>
      </c>
      <c r="J222" s="77">
        <v>8.9</v>
      </c>
      <c r="K222" s="79" t="s">
        <v>36</v>
      </c>
      <c r="L222" s="80">
        <v>5.8688763842182343</v>
      </c>
    </row>
    <row r="223" spans="2:12" x14ac:dyDescent="0.25">
      <c r="C223" s="33" t="s">
        <v>22</v>
      </c>
    </row>
    <row r="224" spans="2:12" ht="15.75" thickBot="1" x14ac:dyDescent="0.3"/>
    <row r="225" spans="2:12" ht="15.75" thickBot="1" x14ac:dyDescent="0.3">
      <c r="C225" s="126" t="s">
        <v>62</v>
      </c>
      <c r="D225" s="127"/>
      <c r="E225" s="127"/>
      <c r="F225" s="127"/>
      <c r="G225" s="127"/>
      <c r="H225" s="127"/>
      <c r="I225" s="127"/>
      <c r="J225" s="127"/>
      <c r="K225" s="127"/>
      <c r="L225" s="128"/>
    </row>
    <row r="226" spans="2:12" ht="15.75" thickBot="1" x14ac:dyDescent="0.3">
      <c r="B226" s="56" t="s">
        <v>34</v>
      </c>
      <c r="C226" s="131" t="s">
        <v>23</v>
      </c>
      <c r="D226" s="130"/>
      <c r="E226" s="131" t="s">
        <v>24</v>
      </c>
      <c r="F226" s="129"/>
      <c r="G226" s="131" t="s">
        <v>25</v>
      </c>
      <c r="H226" s="130"/>
      <c r="I226" s="129" t="s">
        <v>26</v>
      </c>
      <c r="J226" s="130"/>
      <c r="K226" s="129" t="s">
        <v>35</v>
      </c>
      <c r="L226" s="130"/>
    </row>
    <row r="227" spans="2:12" x14ac:dyDescent="0.25">
      <c r="B227" s="57">
        <v>1</v>
      </c>
      <c r="C227" s="61" t="s">
        <v>44</v>
      </c>
      <c r="D227" s="73">
        <v>41.16</v>
      </c>
      <c r="E227" s="61" t="s">
        <v>54</v>
      </c>
      <c r="F227" s="74">
        <v>39.479999999999997</v>
      </c>
      <c r="G227" s="61" t="s">
        <v>39</v>
      </c>
      <c r="H227" s="73">
        <v>31.27</v>
      </c>
      <c r="I227" s="75" t="s">
        <v>44</v>
      </c>
      <c r="J227" s="73">
        <v>27.63</v>
      </c>
      <c r="K227" s="75" t="s">
        <v>44</v>
      </c>
      <c r="L227" s="76">
        <v>29.12045342890816</v>
      </c>
    </row>
    <row r="228" spans="2:12" x14ac:dyDescent="0.25">
      <c r="B228" s="60">
        <v>2</v>
      </c>
      <c r="C228" s="61" t="s">
        <v>36</v>
      </c>
      <c r="D228" s="73">
        <v>19.77</v>
      </c>
      <c r="E228" s="61" t="s">
        <v>44</v>
      </c>
      <c r="F228" s="74">
        <v>35.85</v>
      </c>
      <c r="G228" s="61" t="s">
        <v>54</v>
      </c>
      <c r="H228" s="73">
        <v>20.48</v>
      </c>
      <c r="I228" s="75" t="s">
        <v>37</v>
      </c>
      <c r="J228" s="73">
        <v>15.34</v>
      </c>
      <c r="K228" s="75" t="s">
        <v>54</v>
      </c>
      <c r="L228" s="76">
        <v>20.115495978532653</v>
      </c>
    </row>
    <row r="229" spans="2:12" x14ac:dyDescent="0.25">
      <c r="B229" s="60">
        <v>3</v>
      </c>
      <c r="C229" s="61" t="s">
        <v>41</v>
      </c>
      <c r="D229" s="73">
        <v>12.87</v>
      </c>
      <c r="E229" s="61" t="s">
        <v>39</v>
      </c>
      <c r="F229" s="74">
        <v>8.74</v>
      </c>
      <c r="G229" s="61" t="s">
        <v>36</v>
      </c>
      <c r="H229" s="73">
        <v>13.83</v>
      </c>
      <c r="I229" s="75" t="s">
        <v>54</v>
      </c>
      <c r="J229" s="73">
        <v>14.29</v>
      </c>
      <c r="K229" s="75" t="s">
        <v>39</v>
      </c>
      <c r="L229" s="76">
        <v>12.63977146104123</v>
      </c>
    </row>
    <row r="230" spans="2:12" x14ac:dyDescent="0.25">
      <c r="B230" s="60">
        <v>4</v>
      </c>
      <c r="C230" s="61" t="s">
        <v>54</v>
      </c>
      <c r="D230" s="73">
        <v>11.18</v>
      </c>
      <c r="E230" s="61" t="s">
        <v>36</v>
      </c>
      <c r="F230" s="74">
        <v>5.0999999999999996</v>
      </c>
      <c r="G230" s="61" t="s">
        <v>44</v>
      </c>
      <c r="H230" s="73">
        <v>11.29</v>
      </c>
      <c r="I230" s="75" t="s">
        <v>39</v>
      </c>
      <c r="J230" s="73">
        <v>10.6</v>
      </c>
      <c r="K230" s="75" t="s">
        <v>36</v>
      </c>
      <c r="L230" s="76">
        <v>12.152195546486631</v>
      </c>
    </row>
    <row r="231" spans="2:12" ht="15.75" thickBot="1" x14ac:dyDescent="0.3">
      <c r="B231" s="65">
        <v>5</v>
      </c>
      <c r="C231" s="68" t="s">
        <v>47</v>
      </c>
      <c r="D231" s="77">
        <v>4.96</v>
      </c>
      <c r="E231" s="68" t="s">
        <v>37</v>
      </c>
      <c r="F231" s="78">
        <v>4.93</v>
      </c>
      <c r="G231" s="68" t="s">
        <v>41</v>
      </c>
      <c r="H231" s="77">
        <v>11.19</v>
      </c>
      <c r="I231" s="79" t="s">
        <v>52</v>
      </c>
      <c r="J231" s="77">
        <v>8.5299999999999994</v>
      </c>
      <c r="K231" s="79" t="s">
        <v>41</v>
      </c>
      <c r="L231" s="80">
        <v>7.5664518657044351</v>
      </c>
    </row>
    <row r="232" spans="2:12" x14ac:dyDescent="0.25">
      <c r="C232" s="33" t="s">
        <v>22</v>
      </c>
    </row>
    <row r="233" spans="2:12" ht="15.75" thickBot="1" x14ac:dyDescent="0.3"/>
    <row r="234" spans="2:12" ht="15.75" thickBot="1" x14ac:dyDescent="0.3">
      <c r="C234" s="126" t="s">
        <v>63</v>
      </c>
      <c r="D234" s="127"/>
      <c r="E234" s="127"/>
      <c r="F234" s="127"/>
      <c r="G234" s="127"/>
      <c r="H234" s="127"/>
      <c r="I234" s="127"/>
      <c r="J234" s="127"/>
      <c r="K234" s="127"/>
      <c r="L234" s="128"/>
    </row>
    <row r="235" spans="2:12" ht="15.75" thickBot="1" x14ac:dyDescent="0.3">
      <c r="B235" s="56" t="s">
        <v>34</v>
      </c>
      <c r="C235" s="131" t="s">
        <v>23</v>
      </c>
      <c r="D235" s="130"/>
      <c r="E235" s="131" t="s">
        <v>24</v>
      </c>
      <c r="F235" s="129"/>
      <c r="G235" s="131" t="s">
        <v>25</v>
      </c>
      <c r="H235" s="130"/>
      <c r="I235" s="129" t="s">
        <v>26</v>
      </c>
      <c r="J235" s="130"/>
      <c r="K235" s="129" t="s">
        <v>35</v>
      </c>
      <c r="L235" s="130"/>
    </row>
    <row r="236" spans="2:12" x14ac:dyDescent="0.25">
      <c r="B236" s="57">
        <v>1</v>
      </c>
      <c r="C236" s="61" t="s">
        <v>36</v>
      </c>
      <c r="D236" s="73">
        <v>52.19</v>
      </c>
      <c r="E236" s="61" t="s">
        <v>52</v>
      </c>
      <c r="F236" s="74">
        <v>24.37</v>
      </c>
      <c r="G236" s="61" t="s">
        <v>39</v>
      </c>
      <c r="H236" s="73">
        <v>40.14</v>
      </c>
      <c r="I236" s="75" t="s">
        <v>36</v>
      </c>
      <c r="J236" s="73">
        <v>25.38</v>
      </c>
      <c r="K236" s="75" t="s">
        <v>36</v>
      </c>
      <c r="L236" s="76">
        <v>28.301508249153684</v>
      </c>
    </row>
    <row r="237" spans="2:12" x14ac:dyDescent="0.25">
      <c r="B237" s="60">
        <v>2</v>
      </c>
      <c r="C237" s="61" t="s">
        <v>39</v>
      </c>
      <c r="D237" s="73">
        <v>13.29</v>
      </c>
      <c r="E237" s="61" t="s">
        <v>39</v>
      </c>
      <c r="F237" s="74">
        <v>14.61</v>
      </c>
      <c r="G237" s="61" t="s">
        <v>54</v>
      </c>
      <c r="H237" s="73">
        <v>15.57</v>
      </c>
      <c r="I237" s="75" t="s">
        <v>39</v>
      </c>
      <c r="J237" s="73">
        <v>21.26</v>
      </c>
      <c r="K237" s="75" t="s">
        <v>39</v>
      </c>
      <c r="L237" s="76">
        <v>20.229792958963859</v>
      </c>
    </row>
    <row r="238" spans="2:12" x14ac:dyDescent="0.25">
      <c r="B238" s="60">
        <v>3</v>
      </c>
      <c r="C238" s="61" t="s">
        <v>52</v>
      </c>
      <c r="D238" s="73">
        <v>13.26</v>
      </c>
      <c r="E238" s="61" t="s">
        <v>44</v>
      </c>
      <c r="F238" s="74">
        <v>14.32</v>
      </c>
      <c r="G238" s="61" t="s">
        <v>36</v>
      </c>
      <c r="H238" s="73">
        <v>10.38</v>
      </c>
      <c r="I238" s="75" t="s">
        <v>46</v>
      </c>
      <c r="J238" s="73">
        <v>15.52</v>
      </c>
      <c r="K238" s="75" t="s">
        <v>52</v>
      </c>
      <c r="L238" s="76">
        <v>9.5272409440122576</v>
      </c>
    </row>
    <row r="239" spans="2:12" x14ac:dyDescent="0.25">
      <c r="B239" s="60">
        <v>4</v>
      </c>
      <c r="C239" s="61" t="s">
        <v>54</v>
      </c>
      <c r="D239" s="73">
        <v>11.02</v>
      </c>
      <c r="E239" s="61" t="s">
        <v>54</v>
      </c>
      <c r="F239" s="74">
        <v>11.18</v>
      </c>
      <c r="G239" s="61" t="s">
        <v>52</v>
      </c>
      <c r="H239" s="73">
        <v>9.41</v>
      </c>
      <c r="I239" s="75" t="s">
        <v>44</v>
      </c>
      <c r="J239" s="73">
        <v>12.03</v>
      </c>
      <c r="K239" s="75" t="s">
        <v>54</v>
      </c>
      <c r="L239" s="76">
        <v>8.6343882335435467</v>
      </c>
    </row>
    <row r="240" spans="2:12" ht="15.75" thickBot="1" x14ac:dyDescent="0.3">
      <c r="B240" s="65">
        <v>5</v>
      </c>
      <c r="C240" s="68" t="s">
        <v>46</v>
      </c>
      <c r="D240" s="77">
        <v>2.5099999999999998</v>
      </c>
      <c r="E240" s="68" t="s">
        <v>46</v>
      </c>
      <c r="F240" s="78">
        <v>9.9</v>
      </c>
      <c r="G240" s="68" t="s">
        <v>61</v>
      </c>
      <c r="H240" s="77">
        <v>7.35</v>
      </c>
      <c r="I240" s="79" t="s">
        <v>58</v>
      </c>
      <c r="J240" s="77">
        <v>8.2899999999999991</v>
      </c>
      <c r="K240" s="79" t="s">
        <v>46</v>
      </c>
      <c r="L240" s="80">
        <v>8.4571069022880661</v>
      </c>
    </row>
    <row r="241" spans="3:3" x14ac:dyDescent="0.25">
      <c r="C241" s="33" t="s">
        <v>22</v>
      </c>
    </row>
  </sheetData>
  <mergeCells count="131">
    <mergeCell ref="C108:L108"/>
    <mergeCell ref="C109:D109"/>
    <mergeCell ref="E109:F109"/>
    <mergeCell ref="G109:H109"/>
    <mergeCell ref="I109:J109"/>
    <mergeCell ref="K109:L109"/>
    <mergeCell ref="C91:L91"/>
    <mergeCell ref="C92:D92"/>
    <mergeCell ref="E92:F92"/>
    <mergeCell ref="G92:H92"/>
    <mergeCell ref="I92:J92"/>
    <mergeCell ref="K92:L92"/>
    <mergeCell ref="C216:L216"/>
    <mergeCell ref="C234:L234"/>
    <mergeCell ref="C217:D217"/>
    <mergeCell ref="E217:F217"/>
    <mergeCell ref="G217:H217"/>
    <mergeCell ref="I217:J217"/>
    <mergeCell ref="K217:L217"/>
    <mergeCell ref="C225:L225"/>
    <mergeCell ref="C235:D235"/>
    <mergeCell ref="E235:F235"/>
    <mergeCell ref="G235:H235"/>
    <mergeCell ref="I235:J235"/>
    <mergeCell ref="K235:L235"/>
    <mergeCell ref="C226:D226"/>
    <mergeCell ref="E226:F226"/>
    <mergeCell ref="G226:H226"/>
    <mergeCell ref="I226:J226"/>
    <mergeCell ref="K226:L226"/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62:L162"/>
    <mergeCell ref="C163:D163"/>
    <mergeCell ref="E163:F163"/>
    <mergeCell ref="G163:H163"/>
    <mergeCell ref="I163:J163"/>
    <mergeCell ref="K163:L163"/>
    <mergeCell ref="C171:L171"/>
    <mergeCell ref="C172:D172"/>
    <mergeCell ref="E172:F172"/>
    <mergeCell ref="G172:H172"/>
    <mergeCell ref="I172:J172"/>
    <mergeCell ref="K172:L172"/>
    <mergeCell ref="C144:L144"/>
    <mergeCell ref="C145:D145"/>
    <mergeCell ref="E145:F145"/>
    <mergeCell ref="G145:H145"/>
    <mergeCell ref="I145:J145"/>
    <mergeCell ref="K145:L145"/>
    <mergeCell ref="C153:L153"/>
    <mergeCell ref="C154:D154"/>
    <mergeCell ref="E154:F154"/>
    <mergeCell ref="G154:H154"/>
    <mergeCell ref="I154:J154"/>
    <mergeCell ref="K154:L154"/>
    <mergeCell ref="C67:L67"/>
    <mergeCell ref="C135:L135"/>
    <mergeCell ref="C126:L126"/>
    <mergeCell ref="C127:D127"/>
    <mergeCell ref="E127:F127"/>
    <mergeCell ref="G127:H127"/>
    <mergeCell ref="I127:J127"/>
    <mergeCell ref="K127:L127"/>
    <mergeCell ref="C136:D136"/>
    <mergeCell ref="E136:F136"/>
    <mergeCell ref="G136:H136"/>
    <mergeCell ref="I136:J136"/>
    <mergeCell ref="K136:L136"/>
    <mergeCell ref="C117:L117"/>
    <mergeCell ref="C118:D118"/>
    <mergeCell ref="E118:F118"/>
    <mergeCell ref="G118:H118"/>
    <mergeCell ref="I118:J118"/>
    <mergeCell ref="K118:L118"/>
    <mergeCell ref="C83:L83"/>
    <mergeCell ref="C84:D84"/>
    <mergeCell ref="E84:F84"/>
    <mergeCell ref="G84:H84"/>
    <mergeCell ref="I84:J84"/>
    <mergeCell ref="C38:D38"/>
    <mergeCell ref="E38:F38"/>
    <mergeCell ref="F11:H11"/>
    <mergeCell ref="C13:D13"/>
    <mergeCell ref="E13:F13"/>
    <mergeCell ref="G13:H13"/>
    <mergeCell ref="I13:J13"/>
    <mergeCell ref="K13:L13"/>
    <mergeCell ref="G38:H38"/>
    <mergeCell ref="I38:J38"/>
    <mergeCell ref="K38:L38"/>
    <mergeCell ref="C68:D68"/>
    <mergeCell ref="E68:F68"/>
    <mergeCell ref="G68:H68"/>
    <mergeCell ref="I68:J68"/>
    <mergeCell ref="K68:L68"/>
    <mergeCell ref="C99:L99"/>
    <mergeCell ref="C100:D100"/>
    <mergeCell ref="E100:F100"/>
    <mergeCell ref="G100:H100"/>
    <mergeCell ref="I100:J100"/>
    <mergeCell ref="K100:L100"/>
    <mergeCell ref="C75:L75"/>
    <mergeCell ref="C76:D76"/>
    <mergeCell ref="E76:F76"/>
    <mergeCell ref="G76:H76"/>
    <mergeCell ref="I76:J76"/>
    <mergeCell ref="K76:L76"/>
    <mergeCell ref="K84:L8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5"/>
  <sheetViews>
    <sheetView showGridLines="0" workbookViewId="0">
      <pane ySplit="12" topLeftCell="A237" activePane="bottomLeft" state="frozen"/>
      <selection pane="bottomLeft" activeCell="G241" sqref="G241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5" t="s">
        <v>15</v>
      </c>
      <c r="D10" s="136"/>
      <c r="E10" s="18" t="s">
        <v>17</v>
      </c>
    </row>
    <row r="11" spans="2:5" ht="15.75" customHeight="1" x14ac:dyDescent="0.25">
      <c r="B11" s="81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3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3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4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3">
        <v>6150991.0899999999</v>
      </c>
      <c r="D199" s="84">
        <v>1052.2479999999998</v>
      </c>
      <c r="E199" s="28">
        <v>5845.5716618135648</v>
      </c>
    </row>
    <row r="200" spans="2:6" x14ac:dyDescent="0.25">
      <c r="B200" s="27">
        <v>44774</v>
      </c>
      <c r="C200" s="83">
        <v>7316283.0399999963</v>
      </c>
      <c r="D200" s="84">
        <v>1279.24</v>
      </c>
      <c r="E200" s="28">
        <v>5719.2419248929018</v>
      </c>
    </row>
    <row r="201" spans="2:6" x14ac:dyDescent="0.25">
      <c r="B201" s="27">
        <v>44805</v>
      </c>
      <c r="C201" s="83">
        <v>7148338.5499999989</v>
      </c>
      <c r="D201" s="84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3">
        <v>10374034.42</v>
      </c>
      <c r="D202" s="84">
        <v>1970.9590000000001</v>
      </c>
      <c r="E202" s="28">
        <v>5263.4450640525756</v>
      </c>
      <c r="F202" s="17"/>
    </row>
    <row r="203" spans="2:6" x14ac:dyDescent="0.25">
      <c r="B203" s="95">
        <v>44866</v>
      </c>
      <c r="C203" s="83">
        <v>7883489.299999998</v>
      </c>
      <c r="D203" s="84">
        <v>1456.1610000000001</v>
      </c>
      <c r="E203" s="28">
        <v>5413.885758511592</v>
      </c>
      <c r="F203" s="17"/>
    </row>
    <row r="204" spans="2:6" x14ac:dyDescent="0.25">
      <c r="B204" s="95">
        <v>44896</v>
      </c>
      <c r="C204" s="93">
        <v>5261772.75</v>
      </c>
      <c r="D204" s="84">
        <v>986.92859999999996</v>
      </c>
      <c r="E204" s="28">
        <v>5331.4624279811123</v>
      </c>
    </row>
    <row r="205" spans="2:6" x14ac:dyDescent="0.25">
      <c r="B205" s="94">
        <v>44927</v>
      </c>
      <c r="C205" s="97">
        <v>8917802.4099999964</v>
      </c>
      <c r="D205" s="25">
        <v>1674.9587999999997</v>
      </c>
      <c r="E205" s="26">
        <v>5324.1920995310438</v>
      </c>
    </row>
    <row r="206" spans="2:6" x14ac:dyDescent="0.25">
      <c r="B206" s="95">
        <v>44958</v>
      </c>
      <c r="C206" s="83">
        <v>6017163.4499999993</v>
      </c>
      <c r="D206" s="84">
        <v>1129.1610000000001</v>
      </c>
      <c r="E206" s="28">
        <v>5328.8799825711294</v>
      </c>
    </row>
    <row r="207" spans="2:6" x14ac:dyDescent="0.25">
      <c r="B207" s="95">
        <v>44986</v>
      </c>
      <c r="C207" s="83">
        <v>3644021.2399999998</v>
      </c>
      <c r="D207" s="84">
        <v>672.01199999999994</v>
      </c>
      <c r="E207" s="28">
        <v>5422.553823443629</v>
      </c>
    </row>
    <row r="208" spans="2:6" x14ac:dyDescent="0.25">
      <c r="B208" s="95">
        <v>45017</v>
      </c>
      <c r="C208" s="83">
        <v>3060483.7799999993</v>
      </c>
      <c r="D208" s="84">
        <v>561.52900000000011</v>
      </c>
      <c r="E208" s="28">
        <v>5450.2684278104934</v>
      </c>
    </row>
    <row r="209" spans="2:5" x14ac:dyDescent="0.25">
      <c r="B209" s="95">
        <v>45047</v>
      </c>
      <c r="C209" s="83">
        <v>1955178.7099999997</v>
      </c>
      <c r="D209" s="84">
        <v>370.7158</v>
      </c>
      <c r="E209" s="28">
        <v>5274.0636088345836</v>
      </c>
    </row>
    <row r="210" spans="2:5" x14ac:dyDescent="0.25">
      <c r="B210" s="95">
        <v>45078</v>
      </c>
      <c r="C210" s="83">
        <v>3201182.8899999997</v>
      </c>
      <c r="D210" s="84">
        <v>627.54223999999999</v>
      </c>
      <c r="E210" s="28">
        <v>5101.143295150936</v>
      </c>
    </row>
    <row r="211" spans="2:5" x14ac:dyDescent="0.25">
      <c r="B211" s="95">
        <v>45108</v>
      </c>
      <c r="C211" s="83">
        <v>3207081.1199999987</v>
      </c>
      <c r="D211" s="84">
        <v>616.78800000000001</v>
      </c>
      <c r="E211" s="28">
        <v>5199.649020408955</v>
      </c>
    </row>
    <row r="212" spans="2:5" x14ac:dyDescent="0.25">
      <c r="B212" s="95">
        <v>45139</v>
      </c>
      <c r="C212" s="83">
        <v>2322882.1999999993</v>
      </c>
      <c r="D212" s="84">
        <v>454.56000000000006</v>
      </c>
      <c r="E212" s="28">
        <v>5110.1773143259388</v>
      </c>
    </row>
    <row r="213" spans="2:5" x14ac:dyDescent="0.25">
      <c r="B213" s="95">
        <v>45170</v>
      </c>
      <c r="C213" s="83">
        <v>5930311.8200000003</v>
      </c>
      <c r="D213" s="84">
        <v>1223.2705000000001</v>
      </c>
      <c r="E213" s="28">
        <v>4847.9153384308702</v>
      </c>
    </row>
    <row r="214" spans="2:5" x14ac:dyDescent="0.25">
      <c r="B214" s="95">
        <v>45200</v>
      </c>
      <c r="C214" s="83">
        <v>6630226.7700000005</v>
      </c>
      <c r="D214" s="84">
        <v>1434.001</v>
      </c>
      <c r="E214" s="28">
        <v>4623.5858761604777</v>
      </c>
    </row>
    <row r="215" spans="2:5" x14ac:dyDescent="0.25">
      <c r="B215" s="95">
        <v>45231</v>
      </c>
      <c r="C215" s="83">
        <v>4083068.6799999992</v>
      </c>
      <c r="D215" s="84">
        <v>864.75099999999998</v>
      </c>
      <c r="E215" s="28">
        <v>4721.6697985894198</v>
      </c>
    </row>
    <row r="216" spans="2:5" x14ac:dyDescent="0.25">
      <c r="B216" s="96">
        <v>45261</v>
      </c>
      <c r="C216" s="98">
        <v>5966532.4400000004</v>
      </c>
      <c r="D216" s="30">
        <v>1309.0450000000001</v>
      </c>
      <c r="E216" s="31">
        <v>4557.9276801026699</v>
      </c>
    </row>
    <row r="217" spans="2:5" x14ac:dyDescent="0.25">
      <c r="B217" s="94">
        <v>45292</v>
      </c>
      <c r="C217" s="97">
        <v>5897478.4500000011</v>
      </c>
      <c r="D217" s="25">
        <v>1227.9149899999998</v>
      </c>
      <c r="E217" s="26">
        <v>4802.8393643113704</v>
      </c>
    </row>
    <row r="218" spans="2:5" x14ac:dyDescent="0.25">
      <c r="B218" s="95">
        <v>45323</v>
      </c>
      <c r="C218" s="83">
        <v>3366684.11</v>
      </c>
      <c r="D218" s="84">
        <v>672.30000000000007</v>
      </c>
      <c r="E218" s="28">
        <v>5007.7110069909259</v>
      </c>
    </row>
    <row r="219" spans="2:5" x14ac:dyDescent="0.25">
      <c r="B219" s="95">
        <v>45352</v>
      </c>
      <c r="C219" s="83">
        <v>4226758.8100000005</v>
      </c>
      <c r="D219" s="84">
        <v>793.05700000000002</v>
      </c>
      <c r="E219" s="28">
        <v>5329.7036782980294</v>
      </c>
    </row>
    <row r="220" spans="2:5" x14ac:dyDescent="0.25">
      <c r="B220" s="95">
        <v>45383</v>
      </c>
      <c r="C220" s="83">
        <v>3726107.3000000007</v>
      </c>
      <c r="D220" s="84">
        <v>707.125</v>
      </c>
      <c r="E220" s="28">
        <v>5269.375711507867</v>
      </c>
    </row>
    <row r="221" spans="2:5" x14ac:dyDescent="0.25">
      <c r="B221" s="95">
        <v>45413</v>
      </c>
      <c r="C221" s="83">
        <v>5192830.71</v>
      </c>
      <c r="D221" s="84">
        <v>951.38589000000002</v>
      </c>
      <c r="E221" s="28">
        <v>5458.1750313744933</v>
      </c>
    </row>
    <row r="222" spans="2:5" x14ac:dyDescent="0.25">
      <c r="B222" s="95">
        <v>45444</v>
      </c>
      <c r="C222" s="83">
        <v>5182916.2699999996</v>
      </c>
      <c r="D222" s="84">
        <v>899.47400000000005</v>
      </c>
      <c r="E222" s="28">
        <v>5762.1635200128067</v>
      </c>
    </row>
    <row r="223" spans="2:5" x14ac:dyDescent="0.25">
      <c r="B223" s="95">
        <v>45474</v>
      </c>
      <c r="C223" s="83">
        <v>6994296.7099999981</v>
      </c>
      <c r="D223" s="84">
        <v>1169.6678999999999</v>
      </c>
      <c r="E223" s="28">
        <v>5979.7286990606462</v>
      </c>
    </row>
    <row r="224" spans="2:5" x14ac:dyDescent="0.25">
      <c r="B224" s="95">
        <v>45505</v>
      </c>
      <c r="C224" s="83">
        <v>6737754.1800000025</v>
      </c>
      <c r="D224" s="84">
        <v>1156.4589900000001</v>
      </c>
      <c r="E224" s="28">
        <v>5826.1937848742928</v>
      </c>
    </row>
    <row r="225" spans="2:5" x14ac:dyDescent="0.25">
      <c r="B225" s="95">
        <v>45536</v>
      </c>
      <c r="C225" s="83">
        <v>5637754.5399999991</v>
      </c>
      <c r="D225" s="84">
        <v>942.38959999999997</v>
      </c>
      <c r="E225" s="28">
        <v>5982.4031801709179</v>
      </c>
    </row>
    <row r="226" spans="2:5" x14ac:dyDescent="0.25">
      <c r="B226" s="95">
        <v>45566</v>
      </c>
      <c r="C226" s="83">
        <v>8057236.3600000003</v>
      </c>
      <c r="D226" s="84">
        <v>1347.855</v>
      </c>
      <c r="E226" s="28">
        <v>5977.8213235103185</v>
      </c>
    </row>
    <row r="227" spans="2:5" x14ac:dyDescent="0.25">
      <c r="B227" s="95">
        <v>45597</v>
      </c>
      <c r="C227" s="83">
        <v>7582816.5000000009</v>
      </c>
      <c r="D227" s="84">
        <v>1242.7806</v>
      </c>
      <c r="E227" s="28">
        <v>6101.4924919169162</v>
      </c>
    </row>
    <row r="228" spans="2:5" x14ac:dyDescent="0.25">
      <c r="B228" s="96">
        <v>45627</v>
      </c>
      <c r="C228" s="108">
        <v>7970321.6200000001</v>
      </c>
      <c r="D228" s="109">
        <v>1266.8689999999999</v>
      </c>
      <c r="E228" s="110">
        <v>6291.3542126297198</v>
      </c>
    </row>
    <row r="229" spans="2:5" x14ac:dyDescent="0.25">
      <c r="B229" s="94">
        <v>45658</v>
      </c>
      <c r="C229" s="97">
        <v>9090453.2099999972</v>
      </c>
      <c r="D229" s="25">
        <v>1435.9479999999999</v>
      </c>
      <c r="E229" s="26">
        <f>+C229/D229</f>
        <v>6330.6284141208444</v>
      </c>
    </row>
    <row r="230" spans="2:5" x14ac:dyDescent="0.25">
      <c r="B230" s="95">
        <v>45689</v>
      </c>
      <c r="C230" s="83">
        <v>3251468.07</v>
      </c>
      <c r="D230" s="84">
        <v>505.91300000000001</v>
      </c>
      <c r="E230" s="28">
        <f>+C230/D230</f>
        <v>6426.9312510253731</v>
      </c>
    </row>
    <row r="231" spans="2:5" x14ac:dyDescent="0.25">
      <c r="B231" s="95">
        <v>45717</v>
      </c>
      <c r="C231" s="83">
        <v>4524006.71</v>
      </c>
      <c r="D231" s="84">
        <v>700.59928000000002</v>
      </c>
      <c r="E231" s="28">
        <f t="shared" ref="E231:E240" si="0">+C231/D231</f>
        <v>6457.3385088263294</v>
      </c>
    </row>
    <row r="232" spans="2:5" x14ac:dyDescent="0.25">
      <c r="B232" s="95">
        <v>45748</v>
      </c>
      <c r="C232" s="83">
        <v>7597057.5099999988</v>
      </c>
      <c r="D232" s="84">
        <v>1167.5397899999998</v>
      </c>
      <c r="E232" s="28">
        <f t="shared" si="0"/>
        <v>6506.8938763962815</v>
      </c>
    </row>
    <row r="233" spans="2:5" x14ac:dyDescent="0.25">
      <c r="B233" s="95">
        <v>45778</v>
      </c>
      <c r="C233" s="83">
        <v>3205554.3299999996</v>
      </c>
      <c r="D233" s="84">
        <v>494.00599999999997</v>
      </c>
      <c r="E233" s="28">
        <f t="shared" si="0"/>
        <v>6488.8975639971977</v>
      </c>
    </row>
    <row r="234" spans="2:5" x14ac:dyDescent="0.25">
      <c r="B234" s="95">
        <v>45809</v>
      </c>
      <c r="C234" s="83">
        <v>6941921.6100000031</v>
      </c>
      <c r="D234" s="84">
        <v>1007.31512</v>
      </c>
      <c r="E234" s="28">
        <f t="shared" si="0"/>
        <v>6891.5093918177299</v>
      </c>
    </row>
    <row r="235" spans="2:5" x14ac:dyDescent="0.25">
      <c r="B235" s="95">
        <v>45839</v>
      </c>
      <c r="C235" s="83">
        <v>7102644.9399999995</v>
      </c>
      <c r="D235" s="84">
        <v>1044.6949999999999</v>
      </c>
      <c r="E235" s="28">
        <f t="shared" si="0"/>
        <v>6798.7737473616698</v>
      </c>
    </row>
    <row r="236" spans="2:5" x14ac:dyDescent="0.25">
      <c r="B236" s="95">
        <v>45870</v>
      </c>
      <c r="C236" s="83">
        <v>8167439.8299999973</v>
      </c>
      <c r="D236" s="84">
        <v>1192.7443000000001</v>
      </c>
      <c r="E236" s="28">
        <f t="shared" si="0"/>
        <v>6847.6033211812428</v>
      </c>
    </row>
    <row r="237" spans="2:5" x14ac:dyDescent="0.25">
      <c r="B237" s="95">
        <v>45901</v>
      </c>
      <c r="C237" s="83">
        <v>5620112.3200000003</v>
      </c>
      <c r="D237" s="84">
        <v>811.37349999999992</v>
      </c>
      <c r="E237" s="28">
        <f t="shared" si="0"/>
        <v>6926.6648713570276</v>
      </c>
    </row>
    <row r="238" spans="2:5" x14ac:dyDescent="0.25">
      <c r="B238" s="95">
        <v>45931</v>
      </c>
      <c r="C238" s="83">
        <v>8433550.8499999959</v>
      </c>
      <c r="D238" s="84">
        <v>1257.4266399999999</v>
      </c>
      <c r="E238" s="28">
        <f t="shared" si="0"/>
        <v>6706.9923458914445</v>
      </c>
    </row>
    <row r="239" spans="2:5" x14ac:dyDescent="0.25">
      <c r="B239" s="95">
        <v>45962</v>
      </c>
      <c r="C239" s="83">
        <v>8038455.1099999994</v>
      </c>
      <c r="D239" s="84">
        <v>1197.0855099999999</v>
      </c>
      <c r="E239" s="28">
        <f t="shared" si="0"/>
        <v>6715.021644527299</v>
      </c>
    </row>
    <row r="240" spans="2:5" x14ac:dyDescent="0.25">
      <c r="B240" s="96">
        <v>45992</v>
      </c>
      <c r="C240" s="98">
        <v>2529741.23</v>
      </c>
      <c r="D240" s="30">
        <v>371.54511000000002</v>
      </c>
      <c r="E240" s="31">
        <f t="shared" si="0"/>
        <v>6808.7054893549803</v>
      </c>
    </row>
    <row r="241" spans="2:5" x14ac:dyDescent="0.25">
      <c r="B241" s="24">
        <v>46023</v>
      </c>
      <c r="C241" s="25">
        <v>8345037</v>
      </c>
      <c r="D241" s="25">
        <v>1365</v>
      </c>
      <c r="E241" s="26">
        <v>6113.5802197802195</v>
      </c>
    </row>
    <row r="242" spans="2:5" x14ac:dyDescent="0.25">
      <c r="B242" s="27">
        <v>46054</v>
      </c>
      <c r="C242" s="84">
        <v>5913119.9500000011</v>
      </c>
      <c r="D242" s="84">
        <v>1003.0021400000001</v>
      </c>
      <c r="E242" s="28">
        <v>5895.4210705871483</v>
      </c>
    </row>
    <row r="243" spans="2:5" x14ac:dyDescent="0.25">
      <c r="B243" s="27">
        <v>46082</v>
      </c>
      <c r="C243" s="84">
        <v>5067791</v>
      </c>
      <c r="D243" s="84">
        <v>944</v>
      </c>
      <c r="E243" s="28">
        <v>5368.4226694915251</v>
      </c>
    </row>
    <row r="244" spans="2:5" x14ac:dyDescent="0.25">
      <c r="B244" s="122"/>
      <c r="C244" s="84"/>
      <c r="D244" s="84"/>
      <c r="E244" s="84"/>
    </row>
    <row r="245" spans="2:5" x14ac:dyDescent="0.25">
      <c r="B245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7D816A8-D922-413F-B44B-5F957128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2026-04-06T15:20:13Z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