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86" documentId="8_{8EE27DDF-7BC0-4A03-8A12-E3109F77C30C}" xr6:coauthVersionLast="47" xr6:coauthVersionMax="47" xr10:uidLastSave="{A51FDE79-5276-439A-99EC-F5A821373C64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F33" i="4"/>
  <c r="E33" i="4"/>
  <c r="D33" i="4" l="1"/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53" i="2"/>
  <c r="P54" i="2"/>
  <c r="P55" i="2"/>
  <c r="P56" i="2"/>
  <c r="O54" i="2"/>
  <c r="O55" i="2"/>
  <c r="O56" i="2"/>
  <c r="J31" i="4" l="1"/>
  <c r="H31" i="4"/>
  <c r="F31" i="4"/>
  <c r="D31" i="4"/>
  <c r="O32" i="2"/>
  <c r="J29" i="4"/>
  <c r="K29" i="4"/>
  <c r="L29" i="4" s="1"/>
  <c r="O53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K22" i="4"/>
  <c r="K23" i="4"/>
  <c r="L24" i="4" s="1"/>
  <c r="K25" i="4"/>
  <c r="L26" i="4" s="1"/>
  <c r="K26" i="4"/>
  <c r="K27" i="4"/>
  <c r="L27" i="4" s="1"/>
  <c r="K28" i="4"/>
  <c r="L28" i="4" s="1"/>
  <c r="K24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2" i="2"/>
  <c r="P52" i="2" s="1"/>
  <c r="O29" i="2"/>
  <c r="O28" i="2"/>
  <c r="O27" i="2"/>
  <c r="O51" i="2"/>
  <c r="O50" i="2"/>
  <c r="O49" i="2"/>
  <c r="P50" i="2" s="1"/>
  <c r="O26" i="2"/>
  <c r="O24" i="2"/>
  <c r="O47" i="2"/>
  <c r="O25" i="2"/>
  <c r="O48" i="2"/>
  <c r="O46" i="2"/>
  <c r="O23" i="2"/>
  <c r="O22" i="2"/>
  <c r="O45" i="2"/>
  <c r="O19" i="2"/>
  <c r="O20" i="2"/>
  <c r="O21" i="2"/>
  <c r="O41" i="2"/>
  <c r="P42" i="2" s="1"/>
  <c r="P41" i="2"/>
  <c r="O18" i="2"/>
  <c r="O42" i="2"/>
  <c r="O43" i="2"/>
  <c r="P43" i="2" s="1"/>
  <c r="O44" i="2"/>
  <c r="P45" i="2" s="1"/>
  <c r="O39" i="2"/>
  <c r="O40" i="2"/>
  <c r="O17" i="2"/>
  <c r="O16" i="2"/>
  <c r="P40" i="2"/>
  <c r="P51" i="2"/>
  <c r="L22" i="4" l="1"/>
  <c r="L17" i="4"/>
  <c r="L25" i="4"/>
  <c r="L23" i="4"/>
  <c r="P48" i="2"/>
  <c r="P44" i="2"/>
  <c r="P46" i="2"/>
  <c r="P49" i="2"/>
  <c r="P47" i="2"/>
</calcChain>
</file>

<file path=xl/sharedStrings.xml><?xml version="1.0" encoding="utf-8"?>
<sst xmlns="http://schemas.openxmlformats.org/spreadsheetml/2006/main" count="681" uniqueCount="74">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</sst>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17" fontId="0" fillId="0" borderId="0" xfId="0" applyNumberFormat="1" applyAlignment="1">
      <alignment horizontal="center"/>
    </xf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59"/>
  <sheetViews>
    <sheetView showGridLines="0" tabSelected="1" topLeftCell="E39" workbookViewId="0">
      <selection activeCell="Q31" sqref="Q31:Z39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8" t="s">
        <v>66</v>
      </c>
      <c r="H10" s="109"/>
      <c r="I10" s="109"/>
      <c r="J10" s="110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1" t="s">
        <v>60</v>
      </c>
      <c r="H13" s="112"/>
      <c r="I13" s="112"/>
      <c r="J13" s="113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28" si="2">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>O29/O28-1</f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>O30/O29-1</f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v>-7.5454523429346221E-2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v>853919357.46000004</v>
      </c>
      <c r="P33" s="7">
        <v>4.6203672879547852E-3</v>
      </c>
      <c r="Q33" s="92"/>
      <c r="R33" s="102"/>
    </row>
    <row r="34" spans="2:28" ht="15.75" thickBot="1" x14ac:dyDescent="0.3">
      <c r="B34" s="75">
        <v>2025</v>
      </c>
      <c r="C34" s="44">
        <v>79771614.789999992</v>
      </c>
      <c r="D34" s="82">
        <v>75372215.620000005</v>
      </c>
      <c r="E34" s="11">
        <v>66966823.330000006</v>
      </c>
      <c r="F34" s="88">
        <v>67773138.36999999</v>
      </c>
      <c r="G34" s="88">
        <v>68532629.86999999</v>
      </c>
      <c r="H34" s="11">
        <v>70076315.88000001</v>
      </c>
      <c r="I34" s="11">
        <v>74265825.890000001</v>
      </c>
      <c r="J34" s="88">
        <v>90975063.450000033</v>
      </c>
      <c r="K34" s="88">
        <v>94119828.600000009</v>
      </c>
      <c r="L34" s="88">
        <v>100667630.66000001</v>
      </c>
      <c r="M34" s="91"/>
      <c r="N34" s="11"/>
      <c r="O34" s="12"/>
      <c r="P34" s="13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2:28" ht="15.75" thickBot="1" x14ac:dyDescent="0.3">
      <c r="B35" s="32" t="s">
        <v>19</v>
      </c>
      <c r="C35" s="32"/>
      <c r="D35" s="32"/>
      <c r="E35" s="9"/>
      <c r="F35" s="9"/>
      <c r="H35" s="9"/>
      <c r="I35" s="34"/>
      <c r="J35" s="34"/>
      <c r="K35" s="9"/>
      <c r="L35" s="34"/>
      <c r="M35" s="34"/>
      <c r="N35" s="34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2:28" ht="15.75" thickBot="1" x14ac:dyDescent="0.3">
      <c r="C36" s="28"/>
      <c r="D36" s="28"/>
      <c r="G36" s="111" t="s">
        <v>0</v>
      </c>
      <c r="H36" s="112"/>
      <c r="I36" s="112"/>
      <c r="J36" s="113"/>
      <c r="Q36" s="98"/>
    </row>
    <row r="37" spans="2:28" ht="15.75" thickBot="1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Q37" s="98"/>
    </row>
    <row r="38" spans="2:28" ht="15.75" thickBot="1" x14ac:dyDescent="0.3">
      <c r="B38" s="29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2" t="s">
        <v>24</v>
      </c>
      <c r="P38" s="3" t="s">
        <v>14</v>
      </c>
    </row>
    <row r="39" spans="2:28" x14ac:dyDescent="0.25">
      <c r="B39" s="30">
        <v>2007</v>
      </c>
      <c r="C39" s="4">
        <v>13626.860400000001</v>
      </c>
      <c r="D39" s="5">
        <v>8432.3111200000003</v>
      </c>
      <c r="E39" s="5">
        <v>10718.838049999997</v>
      </c>
      <c r="F39" s="5">
        <v>9915.1344899999986</v>
      </c>
      <c r="G39" s="5">
        <v>8520.1224299999976</v>
      </c>
      <c r="H39" s="5">
        <v>12505.656189999996</v>
      </c>
      <c r="I39" s="5">
        <v>15175.839309999992</v>
      </c>
      <c r="J39" s="5">
        <v>19594.385110000007</v>
      </c>
      <c r="K39" s="5">
        <v>18110.261140000002</v>
      </c>
      <c r="L39" s="5">
        <v>22827.549440000013</v>
      </c>
      <c r="M39" s="5">
        <v>23742.682700000005</v>
      </c>
      <c r="N39" s="5">
        <v>19453.537780000002</v>
      </c>
      <c r="O39" s="6">
        <f t="shared" ref="O39:O44" si="3">SUM(C39:N39)</f>
        <v>182623.17816000001</v>
      </c>
      <c r="P39" s="7"/>
    </row>
    <row r="40" spans="2:28" x14ac:dyDescent="0.25">
      <c r="B40" s="31">
        <v>2008</v>
      </c>
      <c r="C40" s="8">
        <v>9330.4404399999985</v>
      </c>
      <c r="D40" s="9">
        <v>7964.7513999999992</v>
      </c>
      <c r="E40" s="9">
        <v>8226.3565999999992</v>
      </c>
      <c r="F40" s="9">
        <v>9354.8105899999973</v>
      </c>
      <c r="G40" s="9">
        <v>9949.1696000000029</v>
      </c>
      <c r="H40" s="9">
        <v>8556.6289800000013</v>
      </c>
      <c r="I40" s="9">
        <v>9309.0200400000049</v>
      </c>
      <c r="J40" s="9">
        <v>9660.3438300000016</v>
      </c>
      <c r="K40" s="9">
        <v>9924.2364399999969</v>
      </c>
      <c r="L40" s="9">
        <v>11979.696689999999</v>
      </c>
      <c r="M40" s="9">
        <v>13768.815500000001</v>
      </c>
      <c r="N40" s="9">
        <v>8291.05789</v>
      </c>
      <c r="O40" s="10">
        <f t="shared" si="3"/>
        <v>116315.32799999998</v>
      </c>
      <c r="P40" s="7">
        <f>+O40/O39-1</f>
        <v>-0.36308562159566804</v>
      </c>
    </row>
    <row r="41" spans="2:28" x14ac:dyDescent="0.25">
      <c r="B41" s="31">
        <v>2009</v>
      </c>
      <c r="C41" s="8">
        <v>11682.451219999999</v>
      </c>
      <c r="D41" s="9">
        <v>11930.122209999996</v>
      </c>
      <c r="E41" s="9">
        <v>10721.99324</v>
      </c>
      <c r="F41" s="9">
        <v>10358.980599999997</v>
      </c>
      <c r="G41" s="9">
        <v>12322.165999999997</v>
      </c>
      <c r="H41" s="9">
        <v>12827.895059999997</v>
      </c>
      <c r="I41" s="9">
        <v>14393.767729999996</v>
      </c>
      <c r="J41" s="9">
        <v>14258.034819999995</v>
      </c>
      <c r="K41" s="9">
        <v>15645.315370000002</v>
      </c>
      <c r="L41" s="9">
        <v>13277.99662</v>
      </c>
      <c r="M41" s="9">
        <v>16694.664179999992</v>
      </c>
      <c r="N41" s="9">
        <v>14800.746320000004</v>
      </c>
      <c r="O41" s="10">
        <f t="shared" si="3"/>
        <v>158914.13336999997</v>
      </c>
      <c r="P41" s="7">
        <f>+O41/O40-1</f>
        <v>0.36623552632719214</v>
      </c>
    </row>
    <row r="42" spans="2:28" x14ac:dyDescent="0.25">
      <c r="B42" s="31">
        <v>2010</v>
      </c>
      <c r="C42" s="8">
        <v>12352.548360000003</v>
      </c>
      <c r="D42" s="9">
        <v>10088.836410000002</v>
      </c>
      <c r="E42" s="9">
        <v>13711.285640000006</v>
      </c>
      <c r="F42" s="9">
        <v>15514.831680000003</v>
      </c>
      <c r="G42" s="9">
        <v>12217.0782</v>
      </c>
      <c r="H42" s="9">
        <v>12058.511600000005</v>
      </c>
      <c r="I42" s="9">
        <v>11202.109740000004</v>
      </c>
      <c r="J42" s="9">
        <v>12934.690079999997</v>
      </c>
      <c r="K42" s="9">
        <v>15535.422339999999</v>
      </c>
      <c r="L42" s="9">
        <v>17745.071260000001</v>
      </c>
      <c r="M42" s="9">
        <v>16842.670520000003</v>
      </c>
      <c r="N42" s="9">
        <v>13850.65812</v>
      </c>
      <c r="O42" s="10">
        <f t="shared" si="3"/>
        <v>164053.71395000003</v>
      </c>
      <c r="P42" s="7">
        <f>+O42/O41-1</f>
        <v>3.2341872123063942E-2</v>
      </c>
    </row>
    <row r="43" spans="2:28" x14ac:dyDescent="0.25">
      <c r="B43" s="31">
        <v>2011</v>
      </c>
      <c r="C43" s="8">
        <v>11502.292889999999</v>
      </c>
      <c r="D43" s="9">
        <v>10673.745760000003</v>
      </c>
      <c r="E43" s="9">
        <v>14639.577600000002</v>
      </c>
      <c r="F43" s="9">
        <v>14125.880020000004</v>
      </c>
      <c r="G43" s="9">
        <v>14348.269879999996</v>
      </c>
      <c r="H43" s="9">
        <v>12976.879109999998</v>
      </c>
      <c r="I43" s="9">
        <v>17368.62739999999</v>
      </c>
      <c r="J43" s="9">
        <v>19176.620800000001</v>
      </c>
      <c r="K43" s="9">
        <v>27619.049039999965</v>
      </c>
      <c r="L43" s="9">
        <v>24235.894639999991</v>
      </c>
      <c r="M43" s="9">
        <v>21131.823019999993</v>
      </c>
      <c r="N43" s="9">
        <v>16405.100920000004</v>
      </c>
      <c r="O43" s="10">
        <f t="shared" si="3"/>
        <v>204203.76107999991</v>
      </c>
      <c r="P43" s="7">
        <f>+O43/O42-1</f>
        <v>0.24473720322014003</v>
      </c>
    </row>
    <row r="44" spans="2:28" x14ac:dyDescent="0.25">
      <c r="B44" s="31">
        <v>2012</v>
      </c>
      <c r="C44" s="8">
        <v>20050.473039999993</v>
      </c>
      <c r="D44" s="9">
        <v>16144.734589999995</v>
      </c>
      <c r="E44" s="9">
        <v>18696.451650000003</v>
      </c>
      <c r="F44" s="9">
        <v>16813.765180000006</v>
      </c>
      <c r="G44" s="9">
        <v>15169.28532000001</v>
      </c>
      <c r="H44" s="9">
        <v>15222.040480000009</v>
      </c>
      <c r="I44" s="9">
        <v>19945.59507000001</v>
      </c>
      <c r="J44" s="9">
        <v>25176.81058999999</v>
      </c>
      <c r="K44" s="9">
        <v>26931.211600000002</v>
      </c>
      <c r="L44" s="9">
        <v>26683.697760000025</v>
      </c>
      <c r="M44" s="9">
        <v>24717.256040000004</v>
      </c>
      <c r="N44" s="9">
        <v>21061.923840000003</v>
      </c>
      <c r="O44" s="10">
        <f t="shared" si="3"/>
        <v>246613.24516000005</v>
      </c>
      <c r="P44" s="7">
        <f>+O44/O43-1</f>
        <v>0.20768218888674417</v>
      </c>
    </row>
    <row r="45" spans="2:28" x14ac:dyDescent="0.25">
      <c r="B45" s="31">
        <v>2013</v>
      </c>
      <c r="C45" s="8">
        <v>18288.996879999995</v>
      </c>
      <c r="D45" s="9">
        <v>13368.811220000001</v>
      </c>
      <c r="E45" s="9">
        <v>14601.654439999998</v>
      </c>
      <c r="F45" s="9">
        <v>19453.340960000009</v>
      </c>
      <c r="G45" s="9">
        <v>19338.272880000008</v>
      </c>
      <c r="H45" s="9">
        <v>14930.305879999993</v>
      </c>
      <c r="I45" s="9">
        <v>21238.768240000005</v>
      </c>
      <c r="J45" s="9">
        <v>27310.859959999998</v>
      </c>
      <c r="K45" s="9">
        <v>24041.332519999993</v>
      </c>
      <c r="L45" s="9">
        <v>22092.492379999996</v>
      </c>
      <c r="M45" s="9">
        <v>19007.154609999965</v>
      </c>
      <c r="N45" s="9">
        <v>21086.321560000011</v>
      </c>
      <c r="O45" s="10">
        <f t="shared" ref="O45:O50" si="4">SUM(C45:N45)</f>
        <v>234758.31153000001</v>
      </c>
      <c r="P45" s="7">
        <f t="shared" ref="P45:P50" si="5">O45/O44-1</f>
        <v>-4.8070952646151244E-2</v>
      </c>
    </row>
    <row r="46" spans="2:28" x14ac:dyDescent="0.25">
      <c r="B46" s="31">
        <v>2014</v>
      </c>
      <c r="C46" s="8">
        <v>20686.127040000003</v>
      </c>
      <c r="D46" s="9">
        <v>13368.840790000002</v>
      </c>
      <c r="E46" s="9">
        <v>14601.654439999998</v>
      </c>
      <c r="F46" s="9">
        <v>19453.340959999965</v>
      </c>
      <c r="G46" s="9">
        <v>19338.412880000011</v>
      </c>
      <c r="H46" s="9">
        <v>14930.305880000002</v>
      </c>
      <c r="I46" s="9">
        <v>21238.768240000012</v>
      </c>
      <c r="J46" s="9">
        <v>27314.85995999998</v>
      </c>
      <c r="K46" s="9">
        <v>24041.332519999982</v>
      </c>
      <c r="L46" s="9">
        <v>22098.647379999984</v>
      </c>
      <c r="M46" s="9">
        <v>19007.154609999987</v>
      </c>
      <c r="N46" s="9">
        <v>21086.321559999993</v>
      </c>
      <c r="O46" s="10">
        <f t="shared" si="4"/>
        <v>237165.76625999989</v>
      </c>
      <c r="P46" s="7">
        <f t="shared" si="5"/>
        <v>1.0255035122333611E-2</v>
      </c>
    </row>
    <row r="47" spans="2:28" x14ac:dyDescent="0.25">
      <c r="B47" s="31" t="s">
        <v>20</v>
      </c>
      <c r="C47" s="8">
        <v>12946.837539999997</v>
      </c>
      <c r="D47" s="9">
        <v>13082.162039999999</v>
      </c>
      <c r="E47" s="9">
        <v>24372.380500000003</v>
      </c>
      <c r="F47" s="9">
        <v>24838.423740000006</v>
      </c>
      <c r="G47" s="9">
        <v>18749.279279999995</v>
      </c>
      <c r="H47" s="9">
        <v>15382.292150000001</v>
      </c>
      <c r="I47" s="9">
        <v>16446.255490000003</v>
      </c>
      <c r="J47" s="9">
        <v>14132.988020000001</v>
      </c>
      <c r="K47" s="9">
        <v>23703.154200000001</v>
      </c>
      <c r="L47" s="9">
        <v>17978.740570000009</v>
      </c>
      <c r="M47" s="9">
        <v>26064.346040000019</v>
      </c>
      <c r="N47" s="9">
        <v>17398.150900000008</v>
      </c>
      <c r="O47" s="10">
        <f t="shared" si="4"/>
        <v>225095.01047000004</v>
      </c>
      <c r="P47" s="7">
        <f t="shared" si="5"/>
        <v>-5.0895860647809266E-2</v>
      </c>
    </row>
    <row r="48" spans="2:28" x14ac:dyDescent="0.25">
      <c r="B48" s="31" t="s">
        <v>21</v>
      </c>
      <c r="C48" s="8">
        <v>9621.802450000001</v>
      </c>
      <c r="D48" s="9">
        <v>16298.376580000002</v>
      </c>
      <c r="E48" s="9">
        <v>18182.467110000001</v>
      </c>
      <c r="F48" s="9">
        <v>28844.298270000007</v>
      </c>
      <c r="G48" s="9">
        <v>24749.144449999996</v>
      </c>
      <c r="H48" s="9">
        <v>17718.549709999996</v>
      </c>
      <c r="I48" s="9">
        <v>18442.092610000007</v>
      </c>
      <c r="J48" s="9">
        <v>19521.147240000002</v>
      </c>
      <c r="K48" s="9">
        <v>19996.38916000001</v>
      </c>
      <c r="L48" s="9">
        <v>21302.704080000007</v>
      </c>
      <c r="M48" s="9">
        <v>20008.533729999999</v>
      </c>
      <c r="N48" s="9">
        <v>16054.057750000005</v>
      </c>
      <c r="O48" s="10">
        <f t="shared" si="4"/>
        <v>230739.56314000001</v>
      </c>
      <c r="P48" s="7">
        <f t="shared" si="5"/>
        <v>2.5076311812572527E-2</v>
      </c>
    </row>
    <row r="49" spans="2:17" x14ac:dyDescent="0.25">
      <c r="B49" s="31" t="s">
        <v>22</v>
      </c>
      <c r="C49" s="8">
        <v>18844.396139999997</v>
      </c>
      <c r="D49" s="9">
        <v>11838.846909999995</v>
      </c>
      <c r="E49" s="9">
        <v>18109.24511</v>
      </c>
      <c r="F49" s="9">
        <v>12054.953979999998</v>
      </c>
      <c r="G49" s="9">
        <v>14786.892430000007</v>
      </c>
      <c r="H49" s="9">
        <v>15390.865580000002</v>
      </c>
      <c r="I49" s="9">
        <v>11029.694019999999</v>
      </c>
      <c r="J49" s="9">
        <v>12200.630320000004</v>
      </c>
      <c r="K49" s="9">
        <v>16499.873859999996</v>
      </c>
      <c r="L49" s="9">
        <v>22184.795820000007</v>
      </c>
      <c r="M49" s="9">
        <v>24494.230279999996</v>
      </c>
      <c r="N49" s="9">
        <v>15160.877639999997</v>
      </c>
      <c r="O49" s="10">
        <f t="shared" si="4"/>
        <v>192595.30208999998</v>
      </c>
      <c r="P49" s="7">
        <f t="shared" si="5"/>
        <v>-0.16531305048391809</v>
      </c>
    </row>
    <row r="50" spans="2:17" x14ac:dyDescent="0.25">
      <c r="B50" s="31" t="s">
        <v>23</v>
      </c>
      <c r="C50" s="8">
        <v>13312.427319999999</v>
      </c>
      <c r="D50" s="9">
        <v>13407.705379999998</v>
      </c>
      <c r="E50" s="9">
        <v>18115.005480000098</v>
      </c>
      <c r="F50" s="9">
        <v>19166.077839999994</v>
      </c>
      <c r="G50" s="9">
        <v>16553.573279999997</v>
      </c>
      <c r="H50" s="9">
        <v>16763.230999999996</v>
      </c>
      <c r="I50" s="9">
        <v>17627.149680000006</v>
      </c>
      <c r="J50" s="9">
        <v>21983.931589999975</v>
      </c>
      <c r="K50" s="9">
        <v>18990.891280000007</v>
      </c>
      <c r="L50" s="9">
        <v>32150.488670000013</v>
      </c>
      <c r="M50" s="9">
        <v>26518.626020000014</v>
      </c>
      <c r="N50" s="9">
        <v>19335.299320000006</v>
      </c>
      <c r="O50" s="10">
        <f t="shared" si="4"/>
        <v>233924.4068600001</v>
      </c>
      <c r="P50" s="7">
        <f t="shared" si="5"/>
        <v>0.21459040963879272</v>
      </c>
    </row>
    <row r="51" spans="2:17" x14ac:dyDescent="0.25">
      <c r="B51" s="31" t="s">
        <v>59</v>
      </c>
      <c r="C51" s="8">
        <v>18097.246380000008</v>
      </c>
      <c r="D51" s="9">
        <v>15476.944609999993</v>
      </c>
      <c r="E51" s="9">
        <v>15177.477330000002</v>
      </c>
      <c r="F51" s="9">
        <v>14183.78076</v>
      </c>
      <c r="G51" s="9">
        <v>19784.509179999994</v>
      </c>
      <c r="H51" s="9">
        <v>14677.595199999998</v>
      </c>
      <c r="I51" s="9">
        <v>19173.140610000006</v>
      </c>
      <c r="J51" s="9">
        <v>20644.98501</v>
      </c>
      <c r="K51" s="9">
        <v>17851.683229999999</v>
      </c>
      <c r="L51" s="9">
        <v>17724.465520000009</v>
      </c>
      <c r="M51" s="9">
        <v>22987.97183000001</v>
      </c>
      <c r="N51" s="9">
        <v>23517.159989999989</v>
      </c>
      <c r="O51" s="10">
        <f>SUM(C51:N51)</f>
        <v>219296.95965</v>
      </c>
      <c r="P51" s="7">
        <f>O51/O50-1</f>
        <v>-6.2530658541989581E-2</v>
      </c>
    </row>
    <row r="52" spans="2:17" x14ac:dyDescent="0.25">
      <c r="B52" s="31" t="s">
        <v>61</v>
      </c>
      <c r="C52" s="8">
        <v>20082.560750000004</v>
      </c>
      <c r="D52" s="9">
        <v>11435.470490000003</v>
      </c>
      <c r="E52" s="9">
        <v>14839.974420000002</v>
      </c>
      <c r="F52" s="9">
        <v>15018.642290000005</v>
      </c>
      <c r="G52" s="9">
        <v>16411.092659999995</v>
      </c>
      <c r="H52" s="9">
        <v>20713.441679999996</v>
      </c>
      <c r="I52" s="9">
        <v>21638.558980000005</v>
      </c>
      <c r="J52" s="9">
        <v>18067.268159999992</v>
      </c>
      <c r="K52" s="9">
        <v>24913.841149999997</v>
      </c>
      <c r="L52" s="9">
        <v>30478.024780000007</v>
      </c>
      <c r="M52" s="9">
        <v>23058.836820000015</v>
      </c>
      <c r="N52" s="9">
        <v>19861.563360000007</v>
      </c>
      <c r="O52" s="10">
        <f>SUM(C52:N52)</f>
        <v>236519.27554</v>
      </c>
      <c r="P52" s="7">
        <f>O52/O51-1</f>
        <v>7.8534220982757752E-2</v>
      </c>
    </row>
    <row r="53" spans="2:17" x14ac:dyDescent="0.25">
      <c r="B53" s="31" t="s">
        <v>64</v>
      </c>
      <c r="C53" s="8">
        <v>19096.717069999995</v>
      </c>
      <c r="D53" s="9">
        <v>15408.008430000005</v>
      </c>
      <c r="E53" s="9">
        <v>18266.290030000007</v>
      </c>
      <c r="F53" s="9">
        <v>15176.399919999996</v>
      </c>
      <c r="G53" s="9">
        <v>17084.272910000007</v>
      </c>
      <c r="H53" s="9">
        <v>19862.676570000003</v>
      </c>
      <c r="I53" s="9">
        <v>17840.659240000005</v>
      </c>
      <c r="J53" s="9">
        <v>18359.237070000003</v>
      </c>
      <c r="K53" s="9">
        <v>21626.953750000001</v>
      </c>
      <c r="L53" s="9">
        <v>20432.340560000011</v>
      </c>
      <c r="M53" s="9">
        <v>23816.344400000009</v>
      </c>
      <c r="N53" s="9">
        <v>19811.952120000002</v>
      </c>
      <c r="O53" s="10">
        <f>SUM(C53:N53)</f>
        <v>226781.85207000002</v>
      </c>
      <c r="P53" s="7">
        <f t="shared" ref="P53:P56" si="6">O53/O52-1</f>
        <v>-4.1169682461475343E-2</v>
      </c>
    </row>
    <row r="54" spans="2:17" x14ac:dyDescent="0.25">
      <c r="B54" s="74">
        <v>2022</v>
      </c>
      <c r="C54" s="8">
        <v>18304.02477</v>
      </c>
      <c r="D54" s="9">
        <v>20255.318789999994</v>
      </c>
      <c r="E54" s="9">
        <v>17096.883250000006</v>
      </c>
      <c r="F54" s="9">
        <v>14696.549550000002</v>
      </c>
      <c r="G54" s="9">
        <v>20624.405240000015</v>
      </c>
      <c r="H54" s="9">
        <v>18067.308820000013</v>
      </c>
      <c r="I54" s="9">
        <v>16980.627659999998</v>
      </c>
      <c r="J54" s="9">
        <v>21582.297960000014</v>
      </c>
      <c r="K54" s="9">
        <v>24997.282700000003</v>
      </c>
      <c r="L54" s="9">
        <v>18524.967320000003</v>
      </c>
      <c r="M54" s="9">
        <v>20897.039020000004</v>
      </c>
      <c r="N54" s="9">
        <v>20995.863449999993</v>
      </c>
      <c r="O54" s="10">
        <f t="shared" ref="O54:O56" si="7">SUM(C54:N54)</f>
        <v>233022.56853000005</v>
      </c>
      <c r="P54" s="7">
        <f t="shared" si="6"/>
        <v>2.7518588471857619E-2</v>
      </c>
    </row>
    <row r="55" spans="2:17" x14ac:dyDescent="0.25">
      <c r="B55" s="74">
        <v>2023</v>
      </c>
      <c r="C55" s="8">
        <v>22560.644050000003</v>
      </c>
      <c r="D55" s="9">
        <v>17021.75090000001</v>
      </c>
      <c r="E55" s="9">
        <v>17691.392790000002</v>
      </c>
      <c r="F55" s="9">
        <v>18506.87068</v>
      </c>
      <c r="G55" s="9">
        <v>19009.044459999997</v>
      </c>
      <c r="H55" s="9">
        <v>18114.74149</v>
      </c>
      <c r="I55" s="9">
        <v>16233.347740000008</v>
      </c>
      <c r="J55" s="9">
        <v>18049.331339999993</v>
      </c>
      <c r="K55" s="9">
        <v>20044.756250000009</v>
      </c>
      <c r="L55" s="9">
        <v>19685.811090000017</v>
      </c>
      <c r="M55" s="9">
        <v>22152.385940000004</v>
      </c>
      <c r="N55" s="9">
        <v>20622.978130000007</v>
      </c>
      <c r="O55" s="10">
        <f t="shared" si="7"/>
        <v>229693.05486000009</v>
      </c>
      <c r="P55" s="7">
        <f t="shared" si="6"/>
        <v>-1.4288374259213921E-2</v>
      </c>
    </row>
    <row r="56" spans="2:17" x14ac:dyDescent="0.25">
      <c r="B56" s="74">
        <v>2024</v>
      </c>
      <c r="C56" s="8">
        <v>24835.244300000002</v>
      </c>
      <c r="D56" s="9">
        <v>15887.066180000003</v>
      </c>
      <c r="E56" s="9">
        <v>14345.72616</v>
      </c>
      <c r="F56" s="9">
        <v>17750.364239999999</v>
      </c>
      <c r="G56" s="9">
        <v>20894.102699999999</v>
      </c>
      <c r="H56" s="9">
        <v>17591.906120000003</v>
      </c>
      <c r="I56" s="9">
        <v>20093.195520000005</v>
      </c>
      <c r="J56" s="9">
        <v>21612.639190000005</v>
      </c>
      <c r="K56" s="9">
        <v>20138.49883</v>
      </c>
      <c r="L56" s="9">
        <v>23464.546619999994</v>
      </c>
      <c r="M56" s="9">
        <v>23490.802709999993</v>
      </c>
      <c r="N56" s="9">
        <v>21031.084020000002</v>
      </c>
      <c r="O56" s="10">
        <f t="shared" si="7"/>
        <v>241135.17659000002</v>
      </c>
      <c r="P56" s="7">
        <f t="shared" si="6"/>
        <v>4.9814835441907457E-2</v>
      </c>
    </row>
    <row r="57" spans="2:17" ht="15.75" thickBot="1" x14ac:dyDescent="0.3">
      <c r="B57" s="75">
        <v>2025</v>
      </c>
      <c r="C57" s="44">
        <v>21891.422300000002</v>
      </c>
      <c r="D57" s="11">
        <v>20580.384890000001</v>
      </c>
      <c r="E57" s="11">
        <v>17349.918059999996</v>
      </c>
      <c r="F57" s="88">
        <v>17930.492200000001</v>
      </c>
      <c r="G57" s="88">
        <v>17319.489899999997</v>
      </c>
      <c r="H57" s="11">
        <v>17611.155169999998</v>
      </c>
      <c r="I57" s="11">
        <v>18966.829490000004</v>
      </c>
      <c r="J57" s="11">
        <v>21687.399570000001</v>
      </c>
      <c r="K57" s="11">
        <v>24369.320629999995</v>
      </c>
      <c r="L57" s="11">
        <v>26293.872700000004</v>
      </c>
      <c r="M57" s="11"/>
      <c r="N57" s="11"/>
      <c r="O57" s="12"/>
      <c r="P57" s="13"/>
      <c r="Q57" s="90"/>
    </row>
    <row r="58" spans="2:17" x14ac:dyDescent="0.25">
      <c r="B58" s="32" t="s">
        <v>19</v>
      </c>
      <c r="C58" s="9"/>
      <c r="E58" s="9"/>
      <c r="F58" s="9"/>
      <c r="H58" s="9"/>
      <c r="I58" s="34"/>
      <c r="J58" s="34"/>
      <c r="K58" s="9"/>
      <c r="L58" s="34"/>
      <c r="M58" s="34"/>
      <c r="N58" s="34"/>
    </row>
    <row r="59" spans="2:17" x14ac:dyDescent="0.25">
      <c r="H59" s="9"/>
      <c r="L59" s="9"/>
    </row>
  </sheetData>
  <mergeCells count="3">
    <mergeCell ref="G10:J10"/>
    <mergeCell ref="G36:J36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39:O46 O16:O23" formulaRange="1"/>
    <ignoredError sqref="B24:B30 B47:B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opLeftCell="A6" workbookViewId="0">
      <selection activeCell="F29" sqref="F29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8" t="s">
        <v>62</v>
      </c>
      <c r="G11" s="112"/>
      <c r="H11" s="113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4" t="s">
        <v>25</v>
      </c>
      <c r="D13" s="115"/>
      <c r="E13" s="114" t="s">
        <v>26</v>
      </c>
      <c r="F13" s="115"/>
      <c r="G13" s="114" t="s">
        <v>27</v>
      </c>
      <c r="H13" s="115"/>
      <c r="I13" s="114" t="s">
        <v>28</v>
      </c>
      <c r="J13" s="115"/>
      <c r="K13" s="114" t="s">
        <v>29</v>
      </c>
      <c r="L13" s="115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29" si="3">I16/I15-1</f>
        <v>-0.14406658043999243</v>
      </c>
      <c r="K16" s="8">
        <f t="shared" ref="K16:K23" si="4">I16+G16+E16+C16</f>
        <v>425435318.48999995</v>
      </c>
      <c r="L16" s="42">
        <f t="shared" ref="L16:L28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ref="K24:K29" si="6">I24+G24+E24+C24</f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6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6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6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6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6"/>
        <v>753795669.17000031</v>
      </c>
      <c r="L29" s="42">
        <f>K29/K28-1</f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v>0.15137653460318434</v>
      </c>
      <c r="K30" s="8">
        <v>925250119.89999866</v>
      </c>
      <c r="L30" s="42"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>+I31/I30-1</f>
        <v>-0.11956352488227528</v>
      </c>
      <c r="K31" s="8">
        <v>849992081.8499999</v>
      </c>
      <c r="L31" s="42"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v>0.49229332623403743</v>
      </c>
      <c r="K32" s="8">
        <v>853948979.58999968</v>
      </c>
      <c r="L32" s="42">
        <v>4.6552171773031059E-3</v>
      </c>
      <c r="M32" s="34"/>
    </row>
    <row r="33" spans="2:14" ht="15.75" thickBot="1" x14ac:dyDescent="0.3">
      <c r="B33" s="43">
        <v>2025</v>
      </c>
      <c r="C33" s="44">
        <v>222110653.74000001</v>
      </c>
      <c r="D33" s="45">
        <f>+C33/C32-1</f>
        <v>0.18965311549160457</v>
      </c>
      <c r="E33" s="44">
        <f>+SUM('Total Exportado'!F34:H34)</f>
        <v>206382084.12</v>
      </c>
      <c r="F33" s="45">
        <f>+E33/E32-1</f>
        <v>3.9038789125094286E-2</v>
      </c>
      <c r="G33" s="44">
        <v>259360717.94000006</v>
      </c>
      <c r="H33" s="45">
        <f>+G33/G32-1</f>
        <v>0.16373632618733769</v>
      </c>
      <c r="I33" s="44"/>
      <c r="J33" s="45"/>
      <c r="K33" s="44"/>
      <c r="L33" s="45"/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8">
        <v>2024</v>
      </c>
      <c r="D41" s="109"/>
      <c r="E41" s="109"/>
      <c r="F41" s="109"/>
      <c r="G41" s="109"/>
      <c r="H41" s="109"/>
      <c r="I41" s="109"/>
      <c r="J41" s="109"/>
      <c r="K41" s="109"/>
      <c r="L41" s="110"/>
    </row>
    <row r="42" spans="2:14" ht="15.75" thickBot="1" x14ac:dyDescent="0.3">
      <c r="B42" s="47" t="s">
        <v>33</v>
      </c>
      <c r="C42" s="114" t="s">
        <v>25</v>
      </c>
      <c r="D42" s="115"/>
      <c r="E42" s="114" t="s">
        <v>26</v>
      </c>
      <c r="F42" s="116"/>
      <c r="G42" s="114" t="s">
        <v>27</v>
      </c>
      <c r="H42" s="115"/>
      <c r="I42" s="116" t="s">
        <v>28</v>
      </c>
      <c r="J42" s="115"/>
      <c r="K42" s="116" t="s">
        <v>24</v>
      </c>
      <c r="L42" s="115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/>
      <c r="J43" s="50"/>
      <c r="K43" s="49"/>
      <c r="L43" s="50"/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/>
      <c r="J44" s="53"/>
      <c r="K44" s="52"/>
      <c r="L44" s="53"/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/>
      <c r="J45" s="53"/>
      <c r="K45" s="52"/>
      <c r="L45" s="53"/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/>
      <c r="J46" s="53"/>
      <c r="K46" s="52"/>
      <c r="L46" s="53"/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/>
      <c r="J47" s="60"/>
      <c r="K47" s="59"/>
      <c r="L47" s="60"/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8">
        <v>2024</v>
      </c>
      <c r="D49" s="109"/>
      <c r="E49" s="109"/>
      <c r="F49" s="109"/>
      <c r="G49" s="109"/>
      <c r="H49" s="109"/>
      <c r="I49" s="109"/>
      <c r="J49" s="109"/>
      <c r="K49" s="109"/>
      <c r="L49" s="110"/>
    </row>
    <row r="50" spans="2:12" ht="15.75" thickBot="1" x14ac:dyDescent="0.3">
      <c r="B50" s="47" t="s">
        <v>33</v>
      </c>
      <c r="C50" s="114" t="s">
        <v>25</v>
      </c>
      <c r="D50" s="115"/>
      <c r="E50" s="114" t="s">
        <v>26</v>
      </c>
      <c r="F50" s="116"/>
      <c r="G50" s="114" t="s">
        <v>27</v>
      </c>
      <c r="H50" s="115"/>
      <c r="I50" s="116" t="s">
        <v>28</v>
      </c>
      <c r="J50" s="115"/>
      <c r="K50" s="116" t="s">
        <v>24</v>
      </c>
      <c r="L50" s="115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8">
        <v>2023</v>
      </c>
      <c r="D58" s="109"/>
      <c r="E58" s="109"/>
      <c r="F58" s="109"/>
      <c r="G58" s="109"/>
      <c r="H58" s="109"/>
      <c r="I58" s="109"/>
      <c r="J58" s="109"/>
      <c r="K58" s="109"/>
      <c r="L58" s="110"/>
    </row>
    <row r="59" spans="2:12" ht="15.75" thickBot="1" x14ac:dyDescent="0.3">
      <c r="B59" s="47" t="s">
        <v>33</v>
      </c>
      <c r="C59" s="114" t="s">
        <v>25</v>
      </c>
      <c r="D59" s="115"/>
      <c r="E59" s="114" t="s">
        <v>26</v>
      </c>
      <c r="F59" s="116"/>
      <c r="G59" s="114" t="s">
        <v>27</v>
      </c>
      <c r="H59" s="115"/>
      <c r="I59" s="116" t="s">
        <v>28</v>
      </c>
      <c r="J59" s="115"/>
      <c r="K59" s="116" t="s">
        <v>24</v>
      </c>
      <c r="L59" s="115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8">
        <v>2022</v>
      </c>
      <c r="D67" s="109"/>
      <c r="E67" s="109"/>
      <c r="F67" s="109"/>
      <c r="G67" s="109"/>
      <c r="H67" s="109"/>
      <c r="I67" s="109"/>
      <c r="J67" s="109"/>
      <c r="K67" s="109"/>
      <c r="L67" s="110"/>
    </row>
    <row r="68" spans="2:12" ht="15.75" thickBot="1" x14ac:dyDescent="0.3">
      <c r="B68" s="47" t="s">
        <v>33</v>
      </c>
      <c r="C68" s="114" t="s">
        <v>25</v>
      </c>
      <c r="D68" s="115"/>
      <c r="E68" s="114" t="s">
        <v>26</v>
      </c>
      <c r="F68" s="116"/>
      <c r="G68" s="114" t="s">
        <v>27</v>
      </c>
      <c r="H68" s="115"/>
      <c r="I68" s="116" t="s">
        <v>28</v>
      </c>
      <c r="J68" s="115"/>
      <c r="K68" s="116" t="s">
        <v>24</v>
      </c>
      <c r="L68" s="115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8">
        <v>2021</v>
      </c>
      <c r="D76" s="109"/>
      <c r="E76" s="109"/>
      <c r="F76" s="109"/>
      <c r="G76" s="109"/>
      <c r="H76" s="109"/>
      <c r="I76" s="109"/>
      <c r="J76" s="109"/>
      <c r="K76" s="109"/>
      <c r="L76" s="110"/>
    </row>
    <row r="77" spans="2:12" ht="15.75" thickBot="1" x14ac:dyDescent="0.3">
      <c r="B77" s="47" t="s">
        <v>33</v>
      </c>
      <c r="C77" s="114" t="s">
        <v>25</v>
      </c>
      <c r="D77" s="115"/>
      <c r="E77" s="114" t="s">
        <v>26</v>
      </c>
      <c r="F77" s="116"/>
      <c r="G77" s="114" t="s">
        <v>27</v>
      </c>
      <c r="H77" s="115"/>
      <c r="I77" s="116" t="s">
        <v>28</v>
      </c>
      <c r="J77" s="115"/>
      <c r="K77" s="116" t="s">
        <v>24</v>
      </c>
      <c r="L77" s="115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8">
        <v>2020</v>
      </c>
      <c r="D85" s="109"/>
      <c r="E85" s="109"/>
      <c r="F85" s="109"/>
      <c r="G85" s="109"/>
      <c r="H85" s="109"/>
      <c r="I85" s="109"/>
      <c r="J85" s="109"/>
      <c r="K85" s="109"/>
      <c r="L85" s="110"/>
    </row>
    <row r="86" spans="2:12" ht="15.75" thickBot="1" x14ac:dyDescent="0.3">
      <c r="B86" s="47" t="s">
        <v>33</v>
      </c>
      <c r="C86" s="114" t="s">
        <v>25</v>
      </c>
      <c r="D86" s="115"/>
      <c r="E86" s="114" t="s">
        <v>26</v>
      </c>
      <c r="F86" s="116"/>
      <c r="G86" s="114" t="s">
        <v>27</v>
      </c>
      <c r="H86" s="115"/>
      <c r="I86" s="116" t="s">
        <v>28</v>
      </c>
      <c r="J86" s="115"/>
      <c r="K86" s="116" t="s">
        <v>24</v>
      </c>
      <c r="L86" s="115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8">
        <v>2019</v>
      </c>
      <c r="D94" s="109"/>
      <c r="E94" s="109"/>
      <c r="F94" s="109"/>
      <c r="G94" s="109"/>
      <c r="H94" s="109"/>
      <c r="I94" s="109"/>
      <c r="J94" s="109"/>
      <c r="K94" s="109"/>
      <c r="L94" s="110"/>
    </row>
    <row r="95" spans="2:12" ht="15.75" thickBot="1" x14ac:dyDescent="0.3">
      <c r="B95" s="47" t="s">
        <v>33</v>
      </c>
      <c r="C95" s="114" t="s">
        <v>25</v>
      </c>
      <c r="D95" s="115"/>
      <c r="E95" s="114" t="s">
        <v>26</v>
      </c>
      <c r="F95" s="116"/>
      <c r="G95" s="114" t="s">
        <v>27</v>
      </c>
      <c r="H95" s="115"/>
      <c r="I95" s="116" t="s">
        <v>28</v>
      </c>
      <c r="J95" s="115"/>
      <c r="K95" s="116" t="s">
        <v>24</v>
      </c>
      <c r="L95" s="115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8">
        <v>2018</v>
      </c>
      <c r="D103" s="109"/>
      <c r="E103" s="109"/>
      <c r="F103" s="109"/>
      <c r="G103" s="109"/>
      <c r="H103" s="109"/>
      <c r="I103" s="109"/>
      <c r="J103" s="109"/>
      <c r="K103" s="109"/>
      <c r="L103" s="110"/>
    </row>
    <row r="104" spans="2:12" ht="15.75" thickBot="1" x14ac:dyDescent="0.3">
      <c r="B104" s="47" t="s">
        <v>33</v>
      </c>
      <c r="C104" s="114" t="s">
        <v>25</v>
      </c>
      <c r="D104" s="115"/>
      <c r="E104" s="114" t="s">
        <v>26</v>
      </c>
      <c r="F104" s="116"/>
      <c r="G104" s="114" t="s">
        <v>27</v>
      </c>
      <c r="H104" s="115"/>
      <c r="I104" s="116" t="s">
        <v>28</v>
      </c>
      <c r="J104" s="115"/>
      <c r="K104" s="116" t="s">
        <v>24</v>
      </c>
      <c r="L104" s="115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8">
        <v>2017</v>
      </c>
      <c r="D112" s="109"/>
      <c r="E112" s="109"/>
      <c r="F112" s="109"/>
      <c r="G112" s="109"/>
      <c r="H112" s="109"/>
      <c r="I112" s="109"/>
      <c r="J112" s="109"/>
      <c r="K112" s="109"/>
      <c r="L112" s="110"/>
    </row>
    <row r="113" spans="2:12" ht="15.75" thickBot="1" x14ac:dyDescent="0.3">
      <c r="B113" s="47" t="s">
        <v>33</v>
      </c>
      <c r="C113" s="114" t="s">
        <v>25</v>
      </c>
      <c r="D113" s="115"/>
      <c r="E113" s="114" t="s">
        <v>26</v>
      </c>
      <c r="F113" s="116"/>
      <c r="G113" s="114" t="s">
        <v>27</v>
      </c>
      <c r="H113" s="115"/>
      <c r="I113" s="116" t="s">
        <v>28</v>
      </c>
      <c r="J113" s="115"/>
      <c r="K113" s="116" t="s">
        <v>24</v>
      </c>
      <c r="L113" s="115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8">
        <v>2016</v>
      </c>
      <c r="D121" s="109"/>
      <c r="E121" s="109"/>
      <c r="F121" s="109"/>
      <c r="G121" s="109"/>
      <c r="H121" s="109"/>
      <c r="I121" s="109"/>
      <c r="J121" s="109"/>
      <c r="K121" s="109"/>
      <c r="L121" s="110"/>
    </row>
    <row r="122" spans="2:12" ht="15.75" thickBot="1" x14ac:dyDescent="0.3">
      <c r="B122" s="47" t="s">
        <v>33</v>
      </c>
      <c r="C122" s="114" t="s">
        <v>25</v>
      </c>
      <c r="D122" s="115"/>
      <c r="E122" s="114" t="s">
        <v>26</v>
      </c>
      <c r="F122" s="116"/>
      <c r="G122" s="114" t="s">
        <v>27</v>
      </c>
      <c r="H122" s="115"/>
      <c r="I122" s="116" t="s">
        <v>28</v>
      </c>
      <c r="J122" s="115"/>
      <c r="K122" s="116" t="s">
        <v>24</v>
      </c>
      <c r="L122" s="115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8">
        <v>2015</v>
      </c>
      <c r="D131" s="109"/>
      <c r="E131" s="109"/>
      <c r="F131" s="109"/>
      <c r="G131" s="109"/>
      <c r="H131" s="109"/>
      <c r="I131" s="109"/>
      <c r="J131" s="109"/>
      <c r="K131" s="109"/>
      <c r="L131" s="110"/>
    </row>
    <row r="132" spans="2:12" ht="15.75" thickBot="1" x14ac:dyDescent="0.3">
      <c r="B132" s="47" t="s">
        <v>33</v>
      </c>
      <c r="C132" s="114" t="s">
        <v>25</v>
      </c>
      <c r="D132" s="115"/>
      <c r="E132" s="114" t="s">
        <v>26</v>
      </c>
      <c r="F132" s="116"/>
      <c r="G132" s="114" t="s">
        <v>27</v>
      </c>
      <c r="H132" s="115"/>
      <c r="I132" s="116" t="s">
        <v>28</v>
      </c>
      <c r="J132" s="115"/>
      <c r="K132" s="116" t="s">
        <v>24</v>
      </c>
      <c r="L132" s="115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8">
        <v>2014</v>
      </c>
      <c r="D141" s="109"/>
      <c r="E141" s="109"/>
      <c r="F141" s="109"/>
      <c r="G141" s="109"/>
      <c r="H141" s="109"/>
      <c r="I141" s="109"/>
      <c r="J141" s="109"/>
      <c r="K141" s="109"/>
      <c r="L141" s="110"/>
    </row>
    <row r="142" spans="2:12" ht="15.75" thickBot="1" x14ac:dyDescent="0.3">
      <c r="B142" s="47" t="s">
        <v>33</v>
      </c>
      <c r="C142" s="114" t="s">
        <v>25</v>
      </c>
      <c r="D142" s="115"/>
      <c r="E142" s="114" t="s">
        <v>26</v>
      </c>
      <c r="F142" s="116"/>
      <c r="G142" s="114" t="s">
        <v>27</v>
      </c>
      <c r="H142" s="115"/>
      <c r="I142" s="116" t="s">
        <v>28</v>
      </c>
      <c r="J142" s="115"/>
      <c r="K142" s="116" t="s">
        <v>24</v>
      </c>
      <c r="L142" s="115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8" t="s">
        <v>45</v>
      </c>
      <c r="D151" s="109"/>
      <c r="E151" s="109"/>
      <c r="F151" s="109"/>
      <c r="G151" s="109"/>
      <c r="H151" s="109"/>
      <c r="I151" s="109"/>
      <c r="J151" s="109"/>
      <c r="K151" s="109"/>
      <c r="L151" s="110"/>
    </row>
    <row r="152" spans="2:12" s="35" customFormat="1" ht="15.75" thickBot="1" x14ac:dyDescent="0.3">
      <c r="B152" s="47" t="s">
        <v>33</v>
      </c>
      <c r="C152" s="114" t="s">
        <v>25</v>
      </c>
      <c r="D152" s="115"/>
      <c r="E152" s="114" t="s">
        <v>26</v>
      </c>
      <c r="F152" s="116"/>
      <c r="G152" s="114" t="s">
        <v>27</v>
      </c>
      <c r="H152" s="115"/>
      <c r="I152" s="116" t="s">
        <v>28</v>
      </c>
      <c r="J152" s="115"/>
      <c r="K152" s="116" t="s">
        <v>24</v>
      </c>
      <c r="L152" s="115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8" t="s">
        <v>46</v>
      </c>
      <c r="D161" s="109"/>
      <c r="E161" s="109"/>
      <c r="F161" s="109"/>
      <c r="G161" s="109"/>
      <c r="H161" s="109"/>
      <c r="I161" s="109"/>
      <c r="J161" s="109"/>
      <c r="K161" s="109"/>
      <c r="L161" s="110"/>
    </row>
    <row r="162" spans="2:12" s="35" customFormat="1" ht="15.75" thickBot="1" x14ac:dyDescent="0.3">
      <c r="B162" s="47" t="s">
        <v>33</v>
      </c>
      <c r="C162" s="114" t="s">
        <v>25</v>
      </c>
      <c r="D162" s="115"/>
      <c r="E162" s="114" t="s">
        <v>26</v>
      </c>
      <c r="F162" s="116"/>
      <c r="G162" s="114" t="s">
        <v>27</v>
      </c>
      <c r="H162" s="115"/>
      <c r="I162" s="116" t="s">
        <v>28</v>
      </c>
      <c r="J162" s="115"/>
      <c r="K162" s="116" t="s">
        <v>24</v>
      </c>
      <c r="L162" s="115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8" t="s">
        <v>49</v>
      </c>
      <c r="D171" s="109"/>
      <c r="E171" s="109"/>
      <c r="F171" s="109"/>
      <c r="G171" s="109"/>
      <c r="H171" s="109"/>
      <c r="I171" s="109"/>
      <c r="J171" s="109"/>
      <c r="K171" s="109"/>
      <c r="L171" s="110"/>
    </row>
    <row r="172" spans="2:12" s="35" customFormat="1" ht="15.75" thickBot="1" x14ac:dyDescent="0.3">
      <c r="B172" s="47" t="s">
        <v>33</v>
      </c>
      <c r="C172" s="114" t="s">
        <v>25</v>
      </c>
      <c r="D172" s="115"/>
      <c r="E172" s="114" t="s">
        <v>26</v>
      </c>
      <c r="F172" s="116"/>
      <c r="G172" s="114" t="s">
        <v>27</v>
      </c>
      <c r="H172" s="115"/>
      <c r="I172" s="116" t="s">
        <v>28</v>
      </c>
      <c r="J172" s="115"/>
      <c r="K172" s="116" t="s">
        <v>24</v>
      </c>
      <c r="L172" s="115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8" t="s">
        <v>50</v>
      </c>
      <c r="D180" s="109"/>
      <c r="E180" s="109"/>
      <c r="F180" s="109"/>
      <c r="G180" s="109"/>
      <c r="H180" s="109"/>
      <c r="I180" s="109"/>
      <c r="J180" s="109"/>
      <c r="K180" s="109"/>
      <c r="L180" s="110"/>
    </row>
    <row r="181" spans="2:12" s="35" customFormat="1" ht="15.75" thickBot="1" x14ac:dyDescent="0.3">
      <c r="B181" s="47" t="s">
        <v>33</v>
      </c>
      <c r="C181" s="114" t="s">
        <v>25</v>
      </c>
      <c r="D181" s="115"/>
      <c r="E181" s="114" t="s">
        <v>26</v>
      </c>
      <c r="F181" s="116"/>
      <c r="G181" s="114" t="s">
        <v>27</v>
      </c>
      <c r="H181" s="115"/>
      <c r="I181" s="116" t="s">
        <v>28</v>
      </c>
      <c r="J181" s="115"/>
      <c r="K181" s="116" t="s">
        <v>24</v>
      </c>
      <c r="L181" s="115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8" t="s">
        <v>51</v>
      </c>
      <c r="D189" s="109"/>
      <c r="E189" s="109"/>
      <c r="F189" s="109"/>
      <c r="G189" s="109"/>
      <c r="H189" s="109"/>
      <c r="I189" s="109"/>
      <c r="J189" s="109"/>
      <c r="K189" s="109"/>
      <c r="L189" s="110"/>
    </row>
    <row r="190" spans="2:12" s="35" customFormat="1" ht="16.5" customHeight="1" thickBot="1" x14ac:dyDescent="0.3">
      <c r="B190" s="47" t="s">
        <v>33</v>
      </c>
      <c r="C190" s="114" t="s">
        <v>25</v>
      </c>
      <c r="D190" s="115"/>
      <c r="E190" s="114" t="s">
        <v>26</v>
      </c>
      <c r="F190" s="116"/>
      <c r="G190" s="114" t="s">
        <v>27</v>
      </c>
      <c r="H190" s="115"/>
      <c r="I190" s="116" t="s">
        <v>28</v>
      </c>
      <c r="J190" s="115"/>
      <c r="K190" s="114" t="s">
        <v>24</v>
      </c>
      <c r="L190" s="115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8" t="s">
        <v>55</v>
      </c>
      <c r="D198" s="109"/>
      <c r="E198" s="109"/>
      <c r="F198" s="109"/>
      <c r="G198" s="109"/>
      <c r="H198" s="109"/>
      <c r="I198" s="109"/>
      <c r="J198" s="109"/>
      <c r="K198" s="109"/>
      <c r="L198" s="110"/>
    </row>
    <row r="199" spans="2:12" s="35" customFormat="1" ht="15" customHeight="1" thickBot="1" x14ac:dyDescent="0.3">
      <c r="B199" s="47" t="s">
        <v>33</v>
      </c>
      <c r="C199" s="114" t="s">
        <v>25</v>
      </c>
      <c r="D199" s="115"/>
      <c r="E199" s="114" t="s">
        <v>26</v>
      </c>
      <c r="F199" s="116"/>
      <c r="G199" s="114" t="s">
        <v>27</v>
      </c>
      <c r="H199" s="115"/>
      <c r="I199" s="116" t="s">
        <v>28</v>
      </c>
      <c r="J199" s="115"/>
      <c r="K199" s="116" t="s">
        <v>24</v>
      </c>
      <c r="L199" s="115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8" t="s">
        <v>56</v>
      </c>
      <c r="D207" s="109"/>
      <c r="E207" s="109"/>
      <c r="F207" s="109"/>
      <c r="G207" s="109"/>
      <c r="H207" s="109"/>
      <c r="I207" s="109"/>
      <c r="J207" s="109"/>
      <c r="K207" s="109"/>
      <c r="L207" s="110"/>
    </row>
    <row r="208" spans="2:12" ht="15.75" thickBot="1" x14ac:dyDescent="0.3">
      <c r="B208" s="47" t="s">
        <v>33</v>
      </c>
      <c r="C208" s="117" t="s">
        <v>25</v>
      </c>
      <c r="D208" s="118"/>
      <c r="E208" s="117" t="s">
        <v>26</v>
      </c>
      <c r="F208" s="119"/>
      <c r="G208" s="117" t="s">
        <v>27</v>
      </c>
      <c r="H208" s="118"/>
      <c r="I208" s="119" t="s">
        <v>28</v>
      </c>
      <c r="J208" s="118"/>
      <c r="K208" s="117" t="s">
        <v>24</v>
      </c>
      <c r="L208" s="118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</mergeCells>
  <pageMargins left="0.7" right="0.7" top="0.75" bottom="0.75" header="0.3" footer="0.3"/>
  <pageSetup paperSize="9" orientation="portrait" verticalDpi="0" r:id="rId1"/>
  <ignoredErrors>
    <ignoredError sqref="K16:K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6"/>
  <sheetViews>
    <sheetView showGridLines="0" workbookViewId="0">
      <pane ySplit="13" topLeftCell="A227" activePane="bottomLeft" state="frozen"/>
      <selection pane="bottomLeft" activeCell="E234" sqref="E234:E241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0" t="s">
        <v>15</v>
      </c>
      <c r="D10" s="121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5">
        <v>45658</v>
      </c>
      <c r="C230" s="107">
        <v>79771614.789999992</v>
      </c>
      <c r="D230" s="106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5">
        <v>45931</v>
      </c>
      <c r="C239" s="80">
        <v>100667630.66000001</v>
      </c>
      <c r="D239" s="81">
        <v>26293.872700000004</v>
      </c>
      <c r="E239" s="34"/>
      <c r="F239" s="34"/>
    </row>
    <row r="240" spans="2:6" x14ac:dyDescent="0.25">
      <c r="B240" s="103"/>
      <c r="C240" s="79"/>
      <c r="D240" s="79"/>
      <c r="E240" s="104"/>
    </row>
    <row r="241" spans="2:3" x14ac:dyDescent="0.25">
      <c r="B241" s="27" t="s">
        <v>19</v>
      </c>
    </row>
    <row r="246" spans="2:3" x14ac:dyDescent="0.25">
      <c r="C246" s="104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744A7-E70F-4622-B27F-BC17BF63D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2025-11-05T18:55:46Z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