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78" documentId="8_{1BBCA989-B0A1-4105-B7D0-FF7A2E3F4A44}" xr6:coauthVersionLast="47" xr6:coauthVersionMax="47" xr10:uidLastSave="{247D7F60-8EB4-4966-A803-07AD7FD38B84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" l="1"/>
  <c r="H33" i="3"/>
  <c r="J82" i="1"/>
  <c r="E33" i="3"/>
  <c r="D33" i="3" l="1"/>
  <c r="D57" i="3"/>
  <c r="O76" i="1"/>
  <c r="O77" i="1"/>
  <c r="O78" i="1"/>
  <c r="O79" i="1"/>
  <c r="O80" i="1"/>
  <c r="O81" i="1"/>
  <c r="P79" i="1"/>
  <c r="P80" i="1"/>
  <c r="P81" i="1"/>
  <c r="N81" i="1"/>
  <c r="D53" i="3" l="1"/>
  <c r="L54" i="3"/>
  <c r="J54" i="3"/>
  <c r="H54" i="3"/>
  <c r="F54" i="3"/>
  <c r="D54" i="3"/>
  <c r="L53" i="3"/>
  <c r="L29" i="3"/>
  <c r="J29" i="3"/>
  <c r="J53" i="3"/>
  <c r="O54" i="1"/>
  <c r="O30" i="1"/>
  <c r="P78" i="1"/>
  <c r="H29" i="3"/>
  <c r="H53" i="3"/>
  <c r="F53" i="3"/>
  <c r="F29" i="3"/>
  <c r="D29" i="3"/>
  <c r="L52" i="3"/>
  <c r="J52" i="3"/>
  <c r="L28" i="3"/>
  <c r="J28" i="3"/>
  <c r="O53" i="1"/>
  <c r="P54" i="1" s="1"/>
  <c r="P53" i="1"/>
  <c r="O29" i="1"/>
  <c r="P77" i="1" s="1"/>
  <c r="H52" i="3"/>
  <c r="H28" i="3"/>
  <c r="F28" i="3"/>
  <c r="F52" i="3"/>
  <c r="D28" i="3"/>
  <c r="D52" i="3"/>
  <c r="O28" i="1"/>
  <c r="O52" i="1"/>
  <c r="O27" i="1"/>
  <c r="P28" i="1" s="1"/>
  <c r="O51" i="1"/>
  <c r="O26" i="1"/>
  <c r="O50" i="1"/>
  <c r="O25" i="1"/>
  <c r="P26" i="1" s="1"/>
  <c r="O49" i="1"/>
  <c r="P73" i="1" s="1"/>
  <c r="O24" i="1"/>
  <c r="P24" i="1" s="1"/>
  <c r="O48" i="1"/>
  <c r="P48" i="1" s="1"/>
  <c r="O23" i="1"/>
  <c r="O47" i="1"/>
  <c r="O22" i="1"/>
  <c r="O46" i="1"/>
  <c r="O21" i="1"/>
  <c r="O45" i="1"/>
  <c r="O20" i="1"/>
  <c r="P21" i="1" s="1"/>
  <c r="O44" i="1"/>
  <c r="P45" i="1" s="1"/>
  <c r="O19" i="1"/>
  <c r="O43" i="1"/>
  <c r="O18" i="1"/>
  <c r="P66" i="1" s="1"/>
  <c r="O42" i="1"/>
  <c r="O17" i="1"/>
  <c r="O41" i="1"/>
  <c r="O16" i="1"/>
  <c r="P17" i="1"/>
  <c r="O40" i="1"/>
  <c r="P64" i="1" s="1"/>
  <c r="L27" i="3"/>
  <c r="J27" i="3"/>
  <c r="L51" i="3"/>
  <c r="J51" i="3"/>
  <c r="H51" i="3"/>
  <c r="H27" i="3"/>
  <c r="F51" i="3"/>
  <c r="F27" i="3"/>
  <c r="D27" i="3"/>
  <c r="D51" i="3"/>
  <c r="O72" i="1"/>
  <c r="O71" i="1"/>
  <c r="O70" i="1"/>
  <c r="O69" i="1"/>
  <c r="O68" i="1"/>
  <c r="O67" i="1"/>
  <c r="O66" i="1"/>
  <c r="O65" i="1"/>
  <c r="O64" i="1"/>
  <c r="O75" i="1"/>
  <c r="L26" i="3"/>
  <c r="L50" i="3"/>
  <c r="J26" i="3"/>
  <c r="J50" i="3"/>
  <c r="H26" i="3"/>
  <c r="F26" i="3"/>
  <c r="D26" i="3"/>
  <c r="H50" i="3"/>
  <c r="F50" i="3"/>
  <c r="D50" i="3"/>
  <c r="L49" i="3"/>
  <c r="J49" i="3"/>
  <c r="H49" i="3"/>
  <c r="F49" i="3"/>
  <c r="D49" i="3"/>
  <c r="L48" i="3"/>
  <c r="J48" i="3"/>
  <c r="H48" i="3"/>
  <c r="F48" i="3"/>
  <c r="D48" i="3"/>
  <c r="L47" i="3"/>
  <c r="J47" i="3"/>
  <c r="H47" i="3"/>
  <c r="F47" i="3"/>
  <c r="D47" i="3"/>
  <c r="L46" i="3"/>
  <c r="J46" i="3"/>
  <c r="H46" i="3"/>
  <c r="F46" i="3"/>
  <c r="D46" i="3"/>
  <c r="L45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L25" i="3"/>
  <c r="J25" i="3"/>
  <c r="H25" i="3"/>
  <c r="F25" i="3"/>
  <c r="D25" i="3"/>
  <c r="L24" i="3"/>
  <c r="J24" i="3"/>
  <c r="H24" i="3"/>
  <c r="F24" i="3"/>
  <c r="D24" i="3"/>
  <c r="L23" i="3"/>
  <c r="J23" i="3"/>
  <c r="H23" i="3"/>
  <c r="F23" i="3"/>
  <c r="D23" i="3"/>
  <c r="L22" i="3"/>
  <c r="J22" i="3"/>
  <c r="H22" i="3"/>
  <c r="F22" i="3"/>
  <c r="D22" i="3"/>
  <c r="L21" i="3"/>
  <c r="J21" i="3"/>
  <c r="H21" i="3"/>
  <c r="F21" i="3"/>
  <c r="D21" i="3"/>
  <c r="L20" i="3"/>
  <c r="J20" i="3"/>
  <c r="H20" i="3"/>
  <c r="F20" i="3"/>
  <c r="D20" i="3"/>
  <c r="L19" i="3"/>
  <c r="J19" i="3"/>
  <c r="H19" i="3"/>
  <c r="F19" i="3"/>
  <c r="D19" i="3"/>
  <c r="L18" i="3"/>
  <c r="J18" i="3"/>
  <c r="H18" i="3"/>
  <c r="F18" i="3"/>
  <c r="D18" i="3"/>
  <c r="L17" i="3"/>
  <c r="J17" i="3"/>
  <c r="H17" i="3"/>
  <c r="F17" i="3"/>
  <c r="D17" i="3"/>
  <c r="L16" i="3"/>
  <c r="J16" i="3"/>
  <c r="H16" i="3"/>
  <c r="F16" i="3"/>
  <c r="D16" i="3"/>
  <c r="O74" i="1"/>
  <c r="O73" i="1"/>
  <c r="P30" i="1"/>
  <c r="P71" i="1"/>
  <c r="P47" i="1" l="1"/>
  <c r="P72" i="1"/>
  <c r="P69" i="1"/>
  <c r="P76" i="1"/>
  <c r="P43" i="1"/>
  <c r="P20" i="1"/>
  <c r="P46" i="1"/>
  <c r="P22" i="1"/>
  <c r="P41" i="1"/>
  <c r="P50" i="1"/>
  <c r="P51" i="1"/>
  <c r="P49" i="1"/>
  <c r="P74" i="1"/>
  <c r="P65" i="1"/>
  <c r="P67" i="1"/>
  <c r="P25" i="1"/>
  <c r="P70" i="1"/>
  <c r="P23" i="1"/>
  <c r="P27" i="1"/>
  <c r="P44" i="1"/>
  <c r="P52" i="1"/>
  <c r="P42" i="1"/>
  <c r="P18" i="1"/>
  <c r="P68" i="1"/>
  <c r="P19" i="1"/>
  <c r="P75" i="1"/>
  <c r="P29" i="1"/>
</calcChain>
</file>

<file path=xl/sharedStrings.xml><?xml version="1.0" encoding="utf-8"?>
<sst xmlns="http://schemas.openxmlformats.org/spreadsheetml/2006/main" count="709" uniqueCount="84">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</sst>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9" fontId="4" fillId="0" borderId="8" xfId="3" applyFont="1" applyBorder="1"/>
    <xf numFmtId="0" fontId="9" fillId="0" borderId="0" xfId="0" applyFont="1"/>
    <xf numFmtId="9" fontId="4" fillId="0" borderId="10" xfId="3" applyFont="1" applyBorder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0"/>
  <sheetViews>
    <sheetView showGridLines="0" tabSelected="1" topLeftCell="A4" workbookViewId="0">
      <selection activeCell="K58" sqref="K58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5" max="15" width="15.140625" bestFit="1" customWidth="1"/>
    <col min="16" max="16" width="20" bestFit="1" customWidth="1"/>
  </cols>
  <sheetData>
    <row r="9" spans="1:16" x14ac:dyDescent="0.25">
      <c r="B9" s="84" t="s">
        <v>76</v>
      </c>
    </row>
    <row r="10" spans="1:16" ht="15.75" thickBot="1" x14ac:dyDescent="0.3"/>
    <row r="11" spans="1:16" ht="15.75" thickBot="1" x14ac:dyDescent="0.3">
      <c r="G11" s="122" t="s">
        <v>15</v>
      </c>
      <c r="H11" s="123"/>
      <c r="I11" s="124"/>
      <c r="J11" s="32" t="s">
        <v>20</v>
      </c>
    </row>
    <row r="12" spans="1:16" ht="15.75" thickBot="1" x14ac:dyDescent="0.3">
      <c r="B12" s="82"/>
    </row>
    <row r="13" spans="1:16" ht="15.75" thickBot="1" x14ac:dyDescent="0.3">
      <c r="A13" s="34"/>
      <c r="B13" s="34"/>
      <c r="C13" s="34"/>
      <c r="D13" s="34"/>
      <c r="E13" s="34"/>
      <c r="G13" s="119" t="s">
        <v>64</v>
      </c>
      <c r="H13" s="120"/>
      <c r="I13" s="121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28" si="1">SUM(C22:N22)</f>
        <v>104219154.12</v>
      </c>
      <c r="P22" s="8">
        <f t="shared" ref="P22:P28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1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>SUM(C29:N29)</f>
        <v>44648970.260000005</v>
      </c>
      <c r="P29" s="81">
        <f>O29/O28-1</f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>SUM(C30:N30)</f>
        <v>51742713.440000013</v>
      </c>
      <c r="P30" s="81">
        <f>O30/O29-1</f>
        <v>0.1588780914473884</v>
      </c>
    </row>
    <row r="31" spans="2:17" x14ac:dyDescent="0.25">
      <c r="B31" s="88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v>90068748.559999987</v>
      </c>
      <c r="P31" s="81">
        <v>0.74070400587789442</v>
      </c>
      <c r="Q31" s="1"/>
    </row>
    <row r="32" spans="2:17" x14ac:dyDescent="0.25">
      <c r="B32" s="88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v>54935935.50999999</v>
      </c>
      <c r="P32" s="81">
        <v>-0.39006662812236148</v>
      </c>
      <c r="Q32" s="1"/>
    </row>
    <row r="33" spans="2:18" x14ac:dyDescent="0.25">
      <c r="B33" s="88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v>70572955.560000002</v>
      </c>
      <c r="P33" s="81">
        <v>0.28464100783636614</v>
      </c>
      <c r="Q33" s="1"/>
    </row>
    <row r="34" spans="2:18" ht="15.75" thickBot="1" x14ac:dyDescent="0.3">
      <c r="B34" s="39" t="s">
        <v>81</v>
      </c>
      <c r="C34" s="52">
        <v>9129296.4400000013</v>
      </c>
      <c r="D34" s="94">
        <v>3252594.43</v>
      </c>
      <c r="E34" s="54">
        <v>4549114.1099999994</v>
      </c>
      <c r="F34" s="54">
        <v>7633529.6599999992</v>
      </c>
      <c r="G34" s="54">
        <v>3331605.73</v>
      </c>
      <c r="H34" s="94">
        <v>6888888.7799999993</v>
      </c>
      <c r="I34" s="94">
        <v>7104442.9499999993</v>
      </c>
      <c r="J34" s="118">
        <v>8342784.0899999999</v>
      </c>
      <c r="K34" s="118">
        <v>5619235.5300000003</v>
      </c>
      <c r="L34" s="54"/>
      <c r="M34" s="54"/>
      <c r="N34" s="54"/>
      <c r="O34" s="16"/>
      <c r="P34" s="83"/>
      <c r="Q34" s="1"/>
      <c r="R34" s="101"/>
    </row>
    <row r="35" spans="2:18" x14ac:dyDescent="0.25">
      <c r="B35" s="89"/>
      <c r="C35" s="1"/>
      <c r="D35" s="109"/>
      <c r="E35" s="1"/>
      <c r="F35" s="1"/>
      <c r="G35" s="1"/>
      <c r="H35" s="109"/>
      <c r="I35" s="1"/>
      <c r="J35" s="1"/>
      <c r="K35" s="1"/>
      <c r="L35" s="1"/>
      <c r="M35" s="1"/>
      <c r="N35" s="1"/>
      <c r="O35" s="90"/>
      <c r="P35" s="91"/>
      <c r="Q35" s="117"/>
      <c r="R35" s="101"/>
    </row>
    <row r="36" spans="2:18" ht="15.75" thickBot="1" x14ac:dyDescent="0.3">
      <c r="B36" s="40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2:18" ht="15.75" thickBot="1" x14ac:dyDescent="0.3">
      <c r="G37" s="119" t="s">
        <v>21</v>
      </c>
      <c r="H37" s="120"/>
      <c r="I37" s="121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6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35</v>
      </c>
      <c r="P39" s="5" t="s">
        <v>14</v>
      </c>
    </row>
    <row r="40" spans="2:18" x14ac:dyDescent="0.25">
      <c r="B40" s="37">
        <v>2007</v>
      </c>
      <c r="C40" s="6">
        <v>2506.1030000000001</v>
      </c>
      <c r="D40" s="2">
        <v>1964.2249999999999</v>
      </c>
      <c r="E40" s="2">
        <v>1546.607</v>
      </c>
      <c r="F40" s="2">
        <v>1291.2339999999999</v>
      </c>
      <c r="G40" s="2">
        <v>834.572</v>
      </c>
      <c r="H40" s="2">
        <v>771.9430000000001</v>
      </c>
      <c r="I40" s="2">
        <v>906.41</v>
      </c>
      <c r="J40" s="2">
        <v>675.26699999999994</v>
      </c>
      <c r="K40" s="2">
        <v>418.41600000000005</v>
      </c>
      <c r="L40" s="2">
        <v>1032.5119999999999</v>
      </c>
      <c r="M40" s="2">
        <v>1011.928</v>
      </c>
      <c r="N40" s="2">
        <v>2185.6799999999998</v>
      </c>
      <c r="O40" s="7">
        <f t="shared" ref="O40:O45" si="3">SUM(C40:N40)</f>
        <v>15144.896999999999</v>
      </c>
      <c r="P40" s="8"/>
    </row>
    <row r="41" spans="2:18" x14ac:dyDescent="0.25">
      <c r="B41" s="38">
        <v>2008</v>
      </c>
      <c r="C41" s="9">
        <v>847.9799999999999</v>
      </c>
      <c r="D41" s="1">
        <v>966.88</v>
      </c>
      <c r="E41" s="1">
        <v>898.15900000000011</v>
      </c>
      <c r="F41" s="1">
        <v>517.61099999999988</v>
      </c>
      <c r="G41" s="1">
        <v>638.67399999999998</v>
      </c>
      <c r="H41" s="1">
        <v>617.11199999999997</v>
      </c>
      <c r="I41" s="1">
        <v>593.28400000000011</v>
      </c>
      <c r="J41" s="1">
        <v>676</v>
      </c>
      <c r="K41" s="1">
        <v>916.93999999999983</v>
      </c>
      <c r="L41" s="1">
        <v>1001.184</v>
      </c>
      <c r="M41" s="1">
        <v>772.85599999999999</v>
      </c>
      <c r="N41" s="1">
        <v>1121.4280000000001</v>
      </c>
      <c r="O41" s="10">
        <f t="shared" si="3"/>
        <v>9568.1080000000002</v>
      </c>
      <c r="P41" s="8">
        <f>+O41/O40-1</f>
        <v>-0.3682289156538997</v>
      </c>
    </row>
    <row r="42" spans="2:18" x14ac:dyDescent="0.25">
      <c r="B42" s="38">
        <v>2009</v>
      </c>
      <c r="C42" s="9">
        <v>1234.3159999999998</v>
      </c>
      <c r="D42" s="1">
        <v>696.72799999999995</v>
      </c>
      <c r="E42" s="1">
        <v>1207.1759999999999</v>
      </c>
      <c r="F42" s="1">
        <v>1776.1840000000002</v>
      </c>
      <c r="G42" s="1">
        <v>2183.7280000000001</v>
      </c>
      <c r="H42" s="1">
        <v>3344.7059999999997</v>
      </c>
      <c r="I42" s="1">
        <v>1531.6760000000002</v>
      </c>
      <c r="J42" s="1">
        <v>1615.049</v>
      </c>
      <c r="K42" s="1">
        <v>1439.9750000000001</v>
      </c>
      <c r="L42" s="1">
        <v>699.05599999999993</v>
      </c>
      <c r="M42" s="1">
        <v>961.01199999999983</v>
      </c>
      <c r="N42" s="1">
        <v>1245.1279999999999</v>
      </c>
      <c r="O42" s="10">
        <f t="shared" si="3"/>
        <v>17934.734</v>
      </c>
      <c r="P42" s="8">
        <f>+O42/O41-1</f>
        <v>0.87442846589942347</v>
      </c>
    </row>
    <row r="43" spans="2:18" x14ac:dyDescent="0.25">
      <c r="B43" s="38">
        <v>2010</v>
      </c>
      <c r="C43" s="9">
        <v>629.32799999999997</v>
      </c>
      <c r="D43" s="1">
        <v>471.72800000000001</v>
      </c>
      <c r="E43" s="1">
        <v>964.71699999999998</v>
      </c>
      <c r="F43" s="1">
        <v>716.82</v>
      </c>
      <c r="G43" s="1">
        <v>496.24400000000003</v>
      </c>
      <c r="H43" s="1">
        <v>918.48700000000008</v>
      </c>
      <c r="I43" s="1">
        <v>963.54800000000012</v>
      </c>
      <c r="J43" s="1">
        <v>995.9559999999999</v>
      </c>
      <c r="K43" s="1">
        <v>858.67399999999998</v>
      </c>
      <c r="L43" s="1">
        <v>1413.6320000000003</v>
      </c>
      <c r="M43" s="1">
        <v>793.54399999999987</v>
      </c>
      <c r="N43" s="1">
        <v>753.78200000000004</v>
      </c>
      <c r="O43" s="10">
        <f t="shared" si="3"/>
        <v>9976.4599999999991</v>
      </c>
      <c r="P43" s="8">
        <f>+O43/O42-1</f>
        <v>-0.44373526811158737</v>
      </c>
    </row>
    <row r="44" spans="2:18" x14ac:dyDescent="0.25">
      <c r="B44" s="38">
        <v>2011</v>
      </c>
      <c r="C44" s="9">
        <v>1213.6200000000001</v>
      </c>
      <c r="D44" s="1">
        <v>562.42599999999993</v>
      </c>
      <c r="E44" s="1">
        <v>669.70399999999995</v>
      </c>
      <c r="F44" s="1">
        <v>1174.8420000000001</v>
      </c>
      <c r="G44" s="1">
        <v>1067.6120000000001</v>
      </c>
      <c r="H44" s="1">
        <v>646.85599999999999</v>
      </c>
      <c r="I44" s="1">
        <v>1113.0920000000001</v>
      </c>
      <c r="J44" s="1">
        <v>1696.364</v>
      </c>
      <c r="K44" s="1">
        <v>2253.0200000000004</v>
      </c>
      <c r="L44" s="1">
        <v>2696.0920000000001</v>
      </c>
      <c r="M44" s="1">
        <v>1295.8000000000002</v>
      </c>
      <c r="N44" s="1">
        <v>1413.2240000000002</v>
      </c>
      <c r="O44" s="10">
        <f t="shared" si="3"/>
        <v>15802.652</v>
      </c>
      <c r="P44" s="8">
        <f>+O44/O43-1</f>
        <v>0.58399392169166231</v>
      </c>
    </row>
    <row r="45" spans="2:18" x14ac:dyDescent="0.25">
      <c r="B45" s="38">
        <v>2012</v>
      </c>
      <c r="C45" s="9">
        <v>1501.0420000000001</v>
      </c>
      <c r="D45" s="1">
        <v>1579.5559999999998</v>
      </c>
      <c r="E45" s="1">
        <v>1520.1130000000001</v>
      </c>
      <c r="F45" s="1">
        <v>1268.47</v>
      </c>
      <c r="G45" s="1">
        <v>1672.2</v>
      </c>
      <c r="H45" s="1">
        <v>1339.93</v>
      </c>
      <c r="I45" s="1">
        <v>2815.5</v>
      </c>
      <c r="J45" s="1">
        <v>4800.45</v>
      </c>
      <c r="K45" s="1">
        <v>2510.5150000000003</v>
      </c>
      <c r="L45" s="1">
        <v>3969.34</v>
      </c>
      <c r="M45" s="1">
        <v>3984.34</v>
      </c>
      <c r="N45" s="1">
        <v>3825.7309999999998</v>
      </c>
      <c r="O45" s="10">
        <f t="shared" si="3"/>
        <v>30787.186999999998</v>
      </c>
      <c r="P45" s="8">
        <f>+O45/O44-1</f>
        <v>0.94822913267975517</v>
      </c>
    </row>
    <row r="46" spans="2:18" x14ac:dyDescent="0.25">
      <c r="B46" s="38">
        <v>2013</v>
      </c>
      <c r="C46" s="9">
        <v>1486.856</v>
      </c>
      <c r="D46" s="1">
        <v>1405.2391800000003</v>
      </c>
      <c r="E46" s="1">
        <v>1130.3</v>
      </c>
      <c r="F46" s="1">
        <v>2428.1</v>
      </c>
      <c r="G46" s="1">
        <v>2223.9</v>
      </c>
      <c r="H46" s="1">
        <v>2346.5940000000001</v>
      </c>
      <c r="I46" s="1">
        <v>2099.36</v>
      </c>
      <c r="J46" s="1">
        <v>2277.12</v>
      </c>
      <c r="K46" s="1">
        <v>1917.2169999999999</v>
      </c>
      <c r="L46" s="1">
        <v>2565.5610000000001</v>
      </c>
      <c r="M46" s="1">
        <v>2006.393</v>
      </c>
      <c r="N46" s="1">
        <v>1982.5</v>
      </c>
      <c r="O46" s="10">
        <f t="shared" ref="O46:O51" si="4">SUM(C46:N46)</f>
        <v>23869.140180000002</v>
      </c>
      <c r="P46" s="8">
        <f t="shared" ref="P46:P51" si="5">O46/O45-1</f>
        <v>-0.22470538864106016</v>
      </c>
    </row>
    <row r="47" spans="2:18" x14ac:dyDescent="0.25">
      <c r="B47" s="38">
        <v>2014</v>
      </c>
      <c r="C47" s="9">
        <v>1475.3200000000002</v>
      </c>
      <c r="D47" s="1">
        <v>1475.32</v>
      </c>
      <c r="E47" s="1">
        <v>692.23099999999999</v>
      </c>
      <c r="F47" s="1">
        <v>940.78</v>
      </c>
      <c r="G47" s="1">
        <v>825.9</v>
      </c>
      <c r="H47" s="1">
        <v>1015</v>
      </c>
      <c r="I47" s="1">
        <v>2693.25</v>
      </c>
      <c r="J47" s="1">
        <v>3073.5</v>
      </c>
      <c r="K47" s="1">
        <v>3846</v>
      </c>
      <c r="L47" s="1">
        <v>2650</v>
      </c>
      <c r="M47" s="1">
        <v>925</v>
      </c>
      <c r="N47" s="1">
        <v>1464.9</v>
      </c>
      <c r="O47" s="10">
        <f t="shared" si="4"/>
        <v>21077.201000000001</v>
      </c>
      <c r="P47" s="8">
        <f t="shared" si="5"/>
        <v>-0.11696856941413303</v>
      </c>
    </row>
    <row r="48" spans="2:18" x14ac:dyDescent="0.25">
      <c r="B48" s="38">
        <v>2015</v>
      </c>
      <c r="C48" s="9">
        <v>925</v>
      </c>
      <c r="D48" s="1">
        <v>1497.1030000000001</v>
      </c>
      <c r="E48" s="1">
        <v>1339.288</v>
      </c>
      <c r="F48" s="1">
        <v>726.97299999999996</v>
      </c>
      <c r="G48" s="1">
        <v>1025</v>
      </c>
      <c r="H48" s="1">
        <v>2282</v>
      </c>
      <c r="I48" s="1">
        <v>2369</v>
      </c>
      <c r="J48" s="1">
        <v>2000</v>
      </c>
      <c r="K48" s="1">
        <v>1834</v>
      </c>
      <c r="L48" s="1">
        <v>2282</v>
      </c>
      <c r="M48" s="1">
        <v>2075</v>
      </c>
      <c r="N48" s="1">
        <v>1925</v>
      </c>
      <c r="O48" s="10">
        <f t="shared" si="4"/>
        <v>20280.364000000001</v>
      </c>
      <c r="P48" s="8">
        <f t="shared" si="5"/>
        <v>-3.7805636526405895E-2</v>
      </c>
    </row>
    <row r="49" spans="2:18" x14ac:dyDescent="0.25">
      <c r="B49" s="38">
        <v>2016</v>
      </c>
      <c r="C49" s="9">
        <v>795</v>
      </c>
      <c r="D49" s="1">
        <v>1176.319</v>
      </c>
      <c r="E49" s="1">
        <v>832.46899999999994</v>
      </c>
      <c r="F49" s="1">
        <v>670.07500000000005</v>
      </c>
      <c r="G49" s="1">
        <v>872.76005000000009</v>
      </c>
      <c r="H49" s="1">
        <v>1306.2070000000001</v>
      </c>
      <c r="I49" s="1">
        <v>440.904</v>
      </c>
      <c r="J49" s="1">
        <v>671.51700000000005</v>
      </c>
      <c r="K49" s="1">
        <v>1382.69</v>
      </c>
      <c r="L49" s="1">
        <v>1459.7</v>
      </c>
      <c r="M49" s="1">
        <v>1677</v>
      </c>
      <c r="N49" s="1">
        <v>1232.596</v>
      </c>
      <c r="O49" s="10">
        <f t="shared" si="4"/>
        <v>12517.237050000002</v>
      </c>
      <c r="P49" s="8">
        <f t="shared" si="5"/>
        <v>-0.38279031628820859</v>
      </c>
    </row>
    <row r="50" spans="2:18" x14ac:dyDescent="0.25">
      <c r="B50" s="38">
        <v>2017</v>
      </c>
      <c r="C50" s="9">
        <v>323.10000000000002</v>
      </c>
      <c r="D50" s="1">
        <v>1266</v>
      </c>
      <c r="E50" s="1">
        <v>1206.5520000000001</v>
      </c>
      <c r="F50" s="1">
        <v>328.58000000000004</v>
      </c>
      <c r="G50" s="1">
        <v>1022.98</v>
      </c>
      <c r="H50" s="1">
        <v>530.38400000000001</v>
      </c>
      <c r="I50" s="1">
        <v>209.59899999999999</v>
      </c>
      <c r="J50" s="1">
        <v>754.35</v>
      </c>
      <c r="K50" s="1">
        <v>1001.5</v>
      </c>
      <c r="L50" s="1">
        <v>642.48</v>
      </c>
      <c r="M50" s="1">
        <v>1444.5</v>
      </c>
      <c r="N50" s="1">
        <v>895.00800000000004</v>
      </c>
      <c r="O50" s="10">
        <f t="shared" si="4"/>
        <v>9625.0329999999994</v>
      </c>
      <c r="P50" s="8">
        <f t="shared" si="5"/>
        <v>-0.23105770374461365</v>
      </c>
    </row>
    <row r="51" spans="2:18" x14ac:dyDescent="0.25">
      <c r="B51" s="38">
        <v>2018</v>
      </c>
      <c r="C51" s="9">
        <v>656.40359999999998</v>
      </c>
      <c r="D51" s="1">
        <v>694.98</v>
      </c>
      <c r="E51" s="1">
        <v>1249.5011999999999</v>
      </c>
      <c r="F51" s="1">
        <v>823.52199999999993</v>
      </c>
      <c r="G51" s="1">
        <v>1438.48</v>
      </c>
      <c r="H51" s="1">
        <v>1041.98</v>
      </c>
      <c r="I51" s="1">
        <v>651.40100000000007</v>
      </c>
      <c r="J51" s="1">
        <v>986.82520000000011</v>
      </c>
      <c r="K51" s="1">
        <v>623.14800000000002</v>
      </c>
      <c r="L51" s="1">
        <v>1707.0867999999998</v>
      </c>
      <c r="M51" s="1">
        <v>2325.1238000000003</v>
      </c>
      <c r="N51" s="1">
        <v>1416.9929999999999</v>
      </c>
      <c r="O51" s="10">
        <f t="shared" si="4"/>
        <v>13615.444600000001</v>
      </c>
      <c r="P51" s="8">
        <f t="shared" si="5"/>
        <v>0.41458679674137233</v>
      </c>
    </row>
    <row r="52" spans="2:18" x14ac:dyDescent="0.25">
      <c r="B52" s="38">
        <v>2019</v>
      </c>
      <c r="C52" s="9">
        <v>1214.748</v>
      </c>
      <c r="D52" s="1">
        <v>1150.48</v>
      </c>
      <c r="E52" s="1">
        <v>984.7</v>
      </c>
      <c r="F52" s="1">
        <v>439.84800000000001</v>
      </c>
      <c r="G52" s="1">
        <v>546.93200000000002</v>
      </c>
      <c r="H52" s="1">
        <v>623.50400000000002</v>
      </c>
      <c r="I52" s="1">
        <v>970.04599999999994</v>
      </c>
      <c r="J52" s="1">
        <v>1636.5130000000001</v>
      </c>
      <c r="K52" s="1">
        <v>1497.4974999999999</v>
      </c>
      <c r="L52" s="1">
        <v>959.44599999999991</v>
      </c>
      <c r="M52" s="1">
        <v>2919.116</v>
      </c>
      <c r="N52" s="1">
        <v>150.191</v>
      </c>
      <c r="O52" s="10">
        <f>SUM(C52:N52)</f>
        <v>13093.021500000001</v>
      </c>
      <c r="P52" s="81">
        <f>O52/O51-1</f>
        <v>-3.8369889147799152E-2</v>
      </c>
    </row>
    <row r="53" spans="2:18" x14ac:dyDescent="0.25">
      <c r="B53" s="38" t="s">
        <v>71</v>
      </c>
      <c r="C53" s="9">
        <v>205.69000000000003</v>
      </c>
      <c r="D53" s="1">
        <v>318.83699999999999</v>
      </c>
      <c r="E53" s="1">
        <v>441.64400000000001</v>
      </c>
      <c r="F53" s="1">
        <v>550</v>
      </c>
      <c r="G53" s="1">
        <v>1178.5740000000001</v>
      </c>
      <c r="H53" s="1">
        <v>2974.55</v>
      </c>
      <c r="I53" s="1">
        <v>1327.6120000000001</v>
      </c>
      <c r="J53" s="1">
        <v>636.84059999999999</v>
      </c>
      <c r="K53" s="1">
        <v>913.61799999999994</v>
      </c>
      <c r="L53" s="1">
        <v>1128.0159999999998</v>
      </c>
      <c r="M53" s="1">
        <v>1158.952</v>
      </c>
      <c r="N53" s="1">
        <v>2826.3220000000001</v>
      </c>
      <c r="O53" s="10">
        <f>SUM(C53:N53)</f>
        <v>13660.6556</v>
      </c>
      <c r="P53" s="81">
        <f>O53/O52-1</f>
        <v>4.3353942403592471E-2</v>
      </c>
    </row>
    <row r="54" spans="2:18" x14ac:dyDescent="0.25">
      <c r="B54" s="38" t="s">
        <v>75</v>
      </c>
      <c r="C54" s="9">
        <v>913.64800000000002</v>
      </c>
      <c r="D54" s="1">
        <v>974.53200000000004</v>
      </c>
      <c r="E54" s="1">
        <v>1218.3914000000002</v>
      </c>
      <c r="F54" s="1">
        <v>1002.097</v>
      </c>
      <c r="G54" s="1">
        <v>524.41999999999996</v>
      </c>
      <c r="H54" s="1">
        <v>763.64499999999998</v>
      </c>
      <c r="I54" s="1">
        <v>330.29599999999999</v>
      </c>
      <c r="J54" s="1">
        <v>987.38000000000011</v>
      </c>
      <c r="K54" s="1">
        <v>907.32799999999997</v>
      </c>
      <c r="L54" s="1">
        <v>1572.1949999999999</v>
      </c>
      <c r="M54" s="1">
        <v>1257.5829799999999</v>
      </c>
      <c r="N54" s="1">
        <v>1966.64</v>
      </c>
      <c r="O54" s="10">
        <f>SUM(C54:N54)</f>
        <v>12418.15538</v>
      </c>
      <c r="P54" s="81">
        <f>O54/O53-1</f>
        <v>-9.0954655207031165E-2</v>
      </c>
    </row>
    <row r="55" spans="2:18" x14ac:dyDescent="0.25">
      <c r="B55" s="88">
        <v>2022</v>
      </c>
      <c r="C55" s="9">
        <v>2008.5535</v>
      </c>
      <c r="D55" s="1">
        <v>1133.9180000000001</v>
      </c>
      <c r="E55" s="1">
        <v>658.0329999999999</v>
      </c>
      <c r="F55" s="1">
        <v>1360.4592</v>
      </c>
      <c r="G55" s="1">
        <v>2180.098</v>
      </c>
      <c r="H55" s="1">
        <v>1325.2966000000001</v>
      </c>
      <c r="I55" s="1">
        <v>1052.2479999999998</v>
      </c>
      <c r="J55" s="1">
        <v>1279.24</v>
      </c>
      <c r="K55" s="1">
        <v>1270.288</v>
      </c>
      <c r="L55" s="1">
        <v>1970.9590000000001</v>
      </c>
      <c r="M55" s="1">
        <v>1456.1610000000001</v>
      </c>
      <c r="N55" s="1">
        <v>986.92859999999996</v>
      </c>
      <c r="O55" s="10">
        <v>16682.1829</v>
      </c>
      <c r="P55" s="81">
        <v>0.34337044347725021</v>
      </c>
      <c r="Q55" s="1"/>
    </row>
    <row r="56" spans="2:18" x14ac:dyDescent="0.25">
      <c r="B56" s="88">
        <v>2023</v>
      </c>
      <c r="C56" s="1">
        <v>1674.9587999999997</v>
      </c>
      <c r="D56" s="1">
        <v>1129.1610000000001</v>
      </c>
      <c r="E56" s="1">
        <v>672.01199999999994</v>
      </c>
      <c r="F56" s="1">
        <v>561.52900000000011</v>
      </c>
      <c r="G56" s="1">
        <v>370.7158</v>
      </c>
      <c r="H56" s="1">
        <v>627.54223999999999</v>
      </c>
      <c r="I56" s="1">
        <v>616.78800000000001</v>
      </c>
      <c r="J56" s="1">
        <v>454.56000000000006</v>
      </c>
      <c r="K56" s="1">
        <v>1223.2705000000001</v>
      </c>
      <c r="L56" s="1">
        <v>1434.001</v>
      </c>
      <c r="M56" s="1">
        <v>864.75099999999998</v>
      </c>
      <c r="N56" s="1">
        <v>1309.0450000000001</v>
      </c>
      <c r="O56" s="10">
        <v>10938.334339999999</v>
      </c>
      <c r="P56" s="81">
        <v>-0.3443103695979739</v>
      </c>
      <c r="Q56" s="1"/>
    </row>
    <row r="57" spans="2:18" x14ac:dyDescent="0.25">
      <c r="B57" s="88">
        <v>2024</v>
      </c>
      <c r="C57" s="1">
        <v>1227.9149899999998</v>
      </c>
      <c r="D57" s="1">
        <v>672.30000000000007</v>
      </c>
      <c r="E57" s="1">
        <v>793.05700000000002</v>
      </c>
      <c r="F57" s="1">
        <v>707.125</v>
      </c>
      <c r="G57" s="1">
        <v>951.38589000000002</v>
      </c>
      <c r="H57" s="1">
        <v>899.47400000000005</v>
      </c>
      <c r="I57" s="1">
        <v>1169.6678999999999</v>
      </c>
      <c r="J57" s="1">
        <v>1156.4589900000001</v>
      </c>
      <c r="K57" s="1">
        <v>942.38959999999997</v>
      </c>
      <c r="L57" s="1">
        <v>1347.855</v>
      </c>
      <c r="M57" s="1">
        <v>1242.7806</v>
      </c>
      <c r="N57" s="1">
        <v>1266.8689999999999</v>
      </c>
      <c r="O57" s="10">
        <v>12377.277970000001</v>
      </c>
      <c r="P57" s="81">
        <v>0.13155052545230594</v>
      </c>
      <c r="Q57" s="1"/>
    </row>
    <row r="58" spans="2:18" ht="15.75" thickBot="1" x14ac:dyDescent="0.3">
      <c r="B58" s="92">
        <v>2025</v>
      </c>
      <c r="C58" s="54">
        <v>1442.1079999999999</v>
      </c>
      <c r="D58" s="54">
        <v>505.90199999999999</v>
      </c>
      <c r="E58" s="54">
        <v>700.59928000000002</v>
      </c>
      <c r="F58" s="54">
        <v>1173.68379</v>
      </c>
      <c r="G58" s="104">
        <v>494.00599999999997</v>
      </c>
      <c r="H58" s="54">
        <v>1007.3151199999999</v>
      </c>
      <c r="I58" s="54">
        <v>1044.6950000000002</v>
      </c>
      <c r="J58" s="54">
        <v>1217.7443000000001</v>
      </c>
      <c r="K58" s="54">
        <v>811.37350000000004</v>
      </c>
      <c r="L58" s="54"/>
      <c r="M58" s="54"/>
      <c r="N58" s="54"/>
      <c r="O58" s="16"/>
      <c r="P58" s="83"/>
      <c r="Q58" s="1"/>
      <c r="R58" s="101"/>
    </row>
    <row r="59" spans="2:18" x14ac:dyDescent="0.25">
      <c r="B59" s="89"/>
      <c r="C59" s="1"/>
      <c r="D59" s="1"/>
      <c r="E59" s="1"/>
      <c r="F59" s="1"/>
      <c r="G59" s="106"/>
      <c r="H59" s="1"/>
      <c r="I59" s="1"/>
      <c r="J59" s="1"/>
      <c r="K59" s="1"/>
      <c r="L59" s="1"/>
      <c r="M59" s="1"/>
      <c r="N59" s="1"/>
      <c r="O59" s="90"/>
      <c r="P59" s="91"/>
      <c r="Q59" s="117"/>
    </row>
    <row r="60" spans="2:18" ht="15.75" thickBot="1" x14ac:dyDescent="0.3">
      <c r="B60" s="40" t="s">
        <v>22</v>
      </c>
      <c r="E60" s="1"/>
      <c r="F60" s="1"/>
      <c r="H60" s="1"/>
      <c r="I60" s="34"/>
      <c r="J60" s="34"/>
      <c r="K60" s="1"/>
      <c r="L60" s="34"/>
    </row>
    <row r="61" spans="2:18" ht="15.75" thickBot="1" x14ac:dyDescent="0.3">
      <c r="B61" s="40"/>
      <c r="E61" s="14"/>
      <c r="G61" s="119" t="s">
        <v>16</v>
      </c>
      <c r="H61" s="120"/>
      <c r="I61" s="121"/>
      <c r="K61" s="1"/>
      <c r="L61" s="1"/>
      <c r="M61" s="1"/>
      <c r="N61" s="1"/>
      <c r="O61" s="1"/>
    </row>
    <row r="62" spans="2:18" ht="15.75" thickBot="1" x14ac:dyDescent="0.3">
      <c r="K62" s="1"/>
      <c r="L62" s="1"/>
      <c r="M62" s="1"/>
      <c r="N62" s="1"/>
      <c r="O62" s="1"/>
    </row>
    <row r="63" spans="2:18" ht="15.75" thickBot="1" x14ac:dyDescent="0.3">
      <c r="B63" s="36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69</v>
      </c>
      <c r="P63" s="5" t="s">
        <v>70</v>
      </c>
    </row>
    <row r="64" spans="2:18" x14ac:dyDescent="0.25">
      <c r="B64" s="37">
        <v>2007</v>
      </c>
      <c r="C64" s="6">
        <v>1641.4612647604665</v>
      </c>
      <c r="D64" s="2">
        <v>1639.4974964680723</v>
      </c>
      <c r="E64" s="2">
        <v>1849.3085185829368</v>
      </c>
      <c r="F64" s="2">
        <v>1879.4645741980153</v>
      </c>
      <c r="G64" s="2">
        <v>1918.0213330904944</v>
      </c>
      <c r="H64" s="2">
        <v>2157.2741381164155</v>
      </c>
      <c r="I64" s="2">
        <v>2220.2874747630763</v>
      </c>
      <c r="J64" s="2">
        <v>2307.8909675728269</v>
      </c>
      <c r="K64" s="2">
        <v>2211.9909850483732</v>
      </c>
      <c r="L64" s="2">
        <v>2908.964312279179</v>
      </c>
      <c r="M64" s="2">
        <v>3062.5772090504461</v>
      </c>
      <c r="N64" s="12">
        <v>3064.9402977563045</v>
      </c>
      <c r="O64" s="7">
        <f t="shared" ref="O64:O72" si="6">AVERAGE(C64:N64)</f>
        <v>2238.4732143072174</v>
      </c>
      <c r="P64" s="107">
        <f t="shared" ref="P64:P78" si="7">O16/O40</f>
        <v>2191.1741823004809</v>
      </c>
    </row>
    <row r="65" spans="2:17" x14ac:dyDescent="0.25">
      <c r="B65" s="38">
        <v>2008</v>
      </c>
      <c r="C65" s="9">
        <v>3272.1449326635066</v>
      </c>
      <c r="D65" s="1">
        <v>3565.6047699817968</v>
      </c>
      <c r="E65" s="1">
        <v>3762.0194976613275</v>
      </c>
      <c r="F65" s="1">
        <v>4011.3008224322898</v>
      </c>
      <c r="G65" s="1">
        <v>4084.9113945455738</v>
      </c>
      <c r="H65" s="1">
        <v>3854.6770116283592</v>
      </c>
      <c r="I65" s="1">
        <v>3911.5424990392462</v>
      </c>
      <c r="J65" s="1">
        <v>3742.853550295858</v>
      </c>
      <c r="K65" s="1">
        <v>3843.4115645516604</v>
      </c>
      <c r="L65" s="1">
        <v>3406.8732820340715</v>
      </c>
      <c r="M65" s="1">
        <v>3210.5097715486459</v>
      </c>
      <c r="N65" s="13">
        <v>3016.5029408932182</v>
      </c>
      <c r="O65" s="10">
        <f t="shared" si="6"/>
        <v>3640.1960031062958</v>
      </c>
      <c r="P65" s="108">
        <f t="shared" si="7"/>
        <v>3586.400429426591</v>
      </c>
    </row>
    <row r="66" spans="2:17" x14ac:dyDescent="0.25">
      <c r="B66" s="38">
        <v>2009</v>
      </c>
      <c r="C66" s="9">
        <v>2777.2031878384464</v>
      </c>
      <c r="D66" s="1">
        <v>2551.1712892262117</v>
      </c>
      <c r="E66" s="1">
        <v>2268.5550988422569</v>
      </c>
      <c r="F66" s="1">
        <v>1994.6946262324175</v>
      </c>
      <c r="G66" s="1">
        <v>1932.3325981990431</v>
      </c>
      <c r="H66" s="1">
        <v>2006.9629049608548</v>
      </c>
      <c r="I66" s="1">
        <v>2064.0035882262305</v>
      </c>
      <c r="J66" s="1">
        <v>2076.9552378906151</v>
      </c>
      <c r="K66" s="1">
        <v>2216.4623205263983</v>
      </c>
      <c r="L66" s="1">
        <v>2513.4024169737477</v>
      </c>
      <c r="M66" s="1">
        <v>2482.096758417169</v>
      </c>
      <c r="N66" s="13">
        <v>2383.2518504121663</v>
      </c>
      <c r="O66" s="10">
        <f t="shared" si="6"/>
        <v>2272.2576564787964</v>
      </c>
      <c r="P66" s="108">
        <f t="shared" si="7"/>
        <v>2187.738352294492</v>
      </c>
    </row>
    <row r="67" spans="2:17" x14ac:dyDescent="0.25">
      <c r="B67" s="38">
        <v>2010</v>
      </c>
      <c r="C67" s="9">
        <v>2303.1881785015125</v>
      </c>
      <c r="D67" s="1">
        <v>2241.5567869619786</v>
      </c>
      <c r="E67" s="1">
        <v>2306.7633927877291</v>
      </c>
      <c r="F67" s="1">
        <v>2668.5135319885053</v>
      </c>
      <c r="G67" s="1">
        <v>3670.2712173849964</v>
      </c>
      <c r="H67" s="1">
        <v>4236.1476863581083</v>
      </c>
      <c r="I67" s="1">
        <v>3296.8740737358175</v>
      </c>
      <c r="J67" s="1">
        <v>4206.8729341456847</v>
      </c>
      <c r="K67" s="1">
        <v>4411.5644586886292</v>
      </c>
      <c r="L67" s="1">
        <v>4406.6939486372685</v>
      </c>
      <c r="M67" s="1">
        <v>4519.4179024729574</v>
      </c>
      <c r="N67" s="13">
        <v>4607.1322477851681</v>
      </c>
      <c r="O67" s="10">
        <f t="shared" si="6"/>
        <v>3572.9163632873629</v>
      </c>
      <c r="P67" s="108">
        <f t="shared" si="7"/>
        <v>3688.7339447058375</v>
      </c>
    </row>
    <row r="68" spans="2:17" x14ac:dyDescent="0.25">
      <c r="B68" s="38">
        <v>2011</v>
      </c>
      <c r="C68" s="9">
        <v>4582.4637860285757</v>
      </c>
      <c r="D68" s="1">
        <v>4678.1347235014018</v>
      </c>
      <c r="E68" s="1">
        <v>4706.8009448950579</v>
      </c>
      <c r="F68" s="1">
        <v>4598.0642418299649</v>
      </c>
      <c r="G68" s="1">
        <v>4809.8855483078123</v>
      </c>
      <c r="H68" s="1">
        <v>4765.1728823725834</v>
      </c>
      <c r="I68" s="1">
        <v>4619.4904733840522</v>
      </c>
      <c r="J68" s="1">
        <v>4534.6234062972335</v>
      </c>
      <c r="K68" s="1">
        <v>4503.2057283113336</v>
      </c>
      <c r="L68" s="1">
        <v>4387.1729377187412</v>
      </c>
      <c r="M68" s="1">
        <v>4249.7051473992897</v>
      </c>
      <c r="N68" s="1">
        <v>3964.8224343769984</v>
      </c>
      <c r="O68" s="10">
        <f t="shared" si="6"/>
        <v>4533.2951878685872</v>
      </c>
      <c r="P68" s="108">
        <f t="shared" si="7"/>
        <v>4485.4739115940793</v>
      </c>
    </row>
    <row r="69" spans="2:17" x14ac:dyDescent="0.25">
      <c r="B69" s="38">
        <v>2012</v>
      </c>
      <c r="C69" s="9">
        <v>3955.916350108791</v>
      </c>
      <c r="D69" s="1">
        <v>3890.9895692207183</v>
      </c>
      <c r="E69" s="1">
        <v>3896.7994353051381</v>
      </c>
      <c r="F69" s="1">
        <v>3922.6539137701325</v>
      </c>
      <c r="G69" s="1">
        <v>3841.7014890563328</v>
      </c>
      <c r="H69" s="1">
        <v>3464.5701342607449</v>
      </c>
      <c r="I69" s="1">
        <v>3221.5374569348251</v>
      </c>
      <c r="J69" s="1">
        <v>2995.2453082523507</v>
      </c>
      <c r="K69" s="1">
        <v>3073.8284893736936</v>
      </c>
      <c r="L69" s="1">
        <v>3075.5385227770844</v>
      </c>
      <c r="M69" s="1">
        <v>3136.9971438180473</v>
      </c>
      <c r="N69" s="1">
        <v>3206.553275700775</v>
      </c>
      <c r="O69" s="10">
        <f t="shared" si="6"/>
        <v>3473.5275907148862</v>
      </c>
      <c r="P69" s="108">
        <f t="shared" si="7"/>
        <v>3319.2230137816746</v>
      </c>
    </row>
    <row r="70" spans="2:17" x14ac:dyDescent="0.25">
      <c r="B70" s="38">
        <v>2013</v>
      </c>
      <c r="C70" s="9">
        <v>3531.6044458911956</v>
      </c>
      <c r="D70" s="1">
        <v>3715.5202504387894</v>
      </c>
      <c r="E70" s="1">
        <v>3552.0736618596843</v>
      </c>
      <c r="F70" s="1">
        <v>3734.6377908652862</v>
      </c>
      <c r="G70" s="1">
        <v>4049.8974324385094</v>
      </c>
      <c r="H70" s="1">
        <v>4395.7697411652807</v>
      </c>
      <c r="I70" s="1">
        <v>4423.069263966162</v>
      </c>
      <c r="J70" s="1">
        <v>4614.0552847456438</v>
      </c>
      <c r="K70" s="1">
        <v>4729.7526571066292</v>
      </c>
      <c r="L70" s="1">
        <v>4883.8133725918033</v>
      </c>
      <c r="M70" s="1">
        <v>4956.908726256519</v>
      </c>
      <c r="N70" s="1">
        <v>5047.5525851197981</v>
      </c>
      <c r="O70" s="10">
        <f t="shared" si="6"/>
        <v>4302.8879343704411</v>
      </c>
      <c r="P70" s="108">
        <f t="shared" si="7"/>
        <v>4366.2718193479559</v>
      </c>
    </row>
    <row r="71" spans="2:17" x14ac:dyDescent="0.25">
      <c r="B71" s="38">
        <v>2014</v>
      </c>
      <c r="C71" s="9">
        <v>5170.8246346555325</v>
      </c>
      <c r="D71" s="1">
        <v>5138.0085066290703</v>
      </c>
      <c r="E71" s="1">
        <v>5080.2879674559508</v>
      </c>
      <c r="F71" s="1">
        <v>5033.0683050234911</v>
      </c>
      <c r="G71" s="1">
        <v>4931.5934132461562</v>
      </c>
      <c r="H71" s="1">
        <v>4907.7418719211819</v>
      </c>
      <c r="I71" s="1">
        <v>4811.7675150840059</v>
      </c>
      <c r="J71" s="1">
        <v>4360.9954449324869</v>
      </c>
      <c r="K71" s="1">
        <v>4510.8760478419144</v>
      </c>
      <c r="L71" s="1">
        <v>4736.9056603773579</v>
      </c>
      <c r="M71" s="1">
        <v>4725.881081081081</v>
      </c>
      <c r="N71" s="1">
        <v>4113.0118096798415</v>
      </c>
      <c r="O71" s="10">
        <f t="shared" si="6"/>
        <v>4793.4135214940061</v>
      </c>
      <c r="P71" s="108">
        <f t="shared" si="7"/>
        <v>4705.3669113844862</v>
      </c>
    </row>
    <row r="72" spans="2:17" x14ac:dyDescent="0.25">
      <c r="B72" s="38">
        <v>2015</v>
      </c>
      <c r="C72" s="9">
        <v>4059.9913513513516</v>
      </c>
      <c r="D72" s="1">
        <v>3793.831439787376</v>
      </c>
      <c r="E72" s="1">
        <v>3488.9902470566449</v>
      </c>
      <c r="F72" s="1">
        <v>3481.5527949456168</v>
      </c>
      <c r="G72" s="1">
        <v>3223.8858536585362</v>
      </c>
      <c r="H72" s="1">
        <v>2844.9040315512711</v>
      </c>
      <c r="I72" s="1">
        <v>2815.9214098775856</v>
      </c>
      <c r="J72" s="1">
        <v>2758.7058099999999</v>
      </c>
      <c r="K72" s="1">
        <v>2719.8386041439476</v>
      </c>
      <c r="L72" s="1">
        <v>2702.8210429447854</v>
      </c>
      <c r="M72" s="1">
        <v>2665.755026506024</v>
      </c>
      <c r="N72" s="1">
        <v>2708.2613922077921</v>
      </c>
      <c r="O72" s="10">
        <f t="shared" si="6"/>
        <v>3105.3715836692445</v>
      </c>
      <c r="P72" s="108">
        <f t="shared" si="7"/>
        <v>2984.4018578759233</v>
      </c>
    </row>
    <row r="73" spans="2:17" x14ac:dyDescent="0.25">
      <c r="B73" s="38">
        <v>2016</v>
      </c>
      <c r="C73" s="9">
        <v>2864.9446540880504</v>
      </c>
      <c r="D73" s="1">
        <v>3027.4260723494226</v>
      </c>
      <c r="E73" s="1">
        <v>3048.9702199120929</v>
      </c>
      <c r="F73" s="1">
        <v>3008.9965750102601</v>
      </c>
      <c r="G73" s="1">
        <v>3086.8599794410843</v>
      </c>
      <c r="H73" s="1">
        <v>3073.9447805745954</v>
      </c>
      <c r="I73" s="1">
        <v>3022.8513690054979</v>
      </c>
      <c r="J73" s="1">
        <v>3137.1160372708359</v>
      </c>
      <c r="K73" s="1">
        <v>3174.3811194121599</v>
      </c>
      <c r="L73" s="1">
        <v>3501.2630951565393</v>
      </c>
      <c r="M73" s="1">
        <v>3765.1036374478235</v>
      </c>
      <c r="N73" s="1">
        <v>3842.2562786184603</v>
      </c>
      <c r="O73" s="10">
        <f t="shared" ref="O73:O81" si="8">AVERAGE(C73:N73)</f>
        <v>3212.8428181905679</v>
      </c>
      <c r="P73" s="108">
        <f t="shared" si="7"/>
        <v>3282.7488970499285</v>
      </c>
    </row>
    <row r="74" spans="2:17" x14ac:dyDescent="0.25">
      <c r="B74" s="38">
        <v>2017</v>
      </c>
      <c r="C74" s="9">
        <v>4229.7195914577524</v>
      </c>
      <c r="D74" s="1">
        <v>4385.1967772511853</v>
      </c>
      <c r="E74" s="1">
        <v>4503.4538585987175</v>
      </c>
      <c r="F74" s="1">
        <v>4960.4684703877292</v>
      </c>
      <c r="G74" s="1">
        <v>4906.4003206318794</v>
      </c>
      <c r="H74" s="1">
        <v>5232.7221786479231</v>
      </c>
      <c r="I74" s="1">
        <v>5215.3227353183929</v>
      </c>
      <c r="J74" s="1">
        <v>5367.1808179227146</v>
      </c>
      <c r="K74" s="1">
        <v>5902.2795506739894</v>
      </c>
      <c r="L74" s="1">
        <v>5751.0619007595569</v>
      </c>
      <c r="M74" s="1">
        <v>5833.4924749048105</v>
      </c>
      <c r="N74" s="1">
        <v>5439.1156056705649</v>
      </c>
      <c r="O74" s="10">
        <f t="shared" si="8"/>
        <v>5143.8678568521018</v>
      </c>
      <c r="P74" s="108">
        <f t="shared" si="7"/>
        <v>5175.9626579981596</v>
      </c>
    </row>
    <row r="75" spans="2:17" x14ac:dyDescent="0.25">
      <c r="B75" s="38">
        <v>2018</v>
      </c>
      <c r="C75" s="9">
        <v>5452.0424933684099</v>
      </c>
      <c r="D75" s="1">
        <v>5080.1970128636794</v>
      </c>
      <c r="E75" s="1">
        <v>5314.219410113411</v>
      </c>
      <c r="F75" s="1">
        <v>5464.5487430815456</v>
      </c>
      <c r="G75" s="1">
        <v>5438.2872406985143</v>
      </c>
      <c r="H75" s="1">
        <v>5452.0413155722754</v>
      </c>
      <c r="I75" s="1">
        <v>5547.5677040716864</v>
      </c>
      <c r="J75" s="1">
        <v>5388.4358850990011</v>
      </c>
      <c r="K75" s="1">
        <v>4905.0378882705236</v>
      </c>
      <c r="L75" s="1">
        <v>4369.1083663701229</v>
      </c>
      <c r="M75" s="1">
        <v>4472.4180364073482</v>
      </c>
      <c r="N75" s="1">
        <v>4491.7579197638943</v>
      </c>
      <c r="O75" s="10">
        <f t="shared" si="8"/>
        <v>5114.6385013067011</v>
      </c>
      <c r="P75" s="108">
        <f t="shared" si="7"/>
        <v>4991.6345082113576</v>
      </c>
    </row>
    <row r="76" spans="2:17" x14ac:dyDescent="0.25">
      <c r="B76" s="38" t="s">
        <v>65</v>
      </c>
      <c r="C76" s="9">
        <v>4509.1930013467809</v>
      </c>
      <c r="D76" s="1">
        <v>4351.2087041930336</v>
      </c>
      <c r="E76" s="1">
        <v>4640.1579872042257</v>
      </c>
      <c r="F76" s="1">
        <v>5020.5109492370093</v>
      </c>
      <c r="G76" s="1">
        <v>4790.560362165681</v>
      </c>
      <c r="H76" s="1">
        <v>4971.0507069722089</v>
      </c>
      <c r="I76" s="1">
        <v>5170.9139978928824</v>
      </c>
      <c r="J76" s="1">
        <v>5035.014973910992</v>
      </c>
      <c r="K76" s="1">
        <v>5013.7149143821607</v>
      </c>
      <c r="L76" s="1">
        <v>4867.6057850050965</v>
      </c>
      <c r="M76" s="1">
        <v>4655.1387337810493</v>
      </c>
      <c r="N76" s="1">
        <v>4661.7323940848646</v>
      </c>
      <c r="O76" s="10">
        <f t="shared" si="8"/>
        <v>4807.2335425146657</v>
      </c>
      <c r="P76" s="108">
        <f t="shared" si="7"/>
        <v>4789.091682160607</v>
      </c>
    </row>
    <row r="77" spans="2:17" x14ac:dyDescent="0.25">
      <c r="B77" s="38" t="s">
        <v>71</v>
      </c>
      <c r="C77" s="9">
        <v>4588.4215567115561</v>
      </c>
      <c r="D77" s="1">
        <v>4269.0211612830381</v>
      </c>
      <c r="E77" s="1">
        <v>4068.3466094863734</v>
      </c>
      <c r="F77" s="1">
        <v>3836.3912000000005</v>
      </c>
      <c r="G77" s="1">
        <v>2906.7422834713821</v>
      </c>
      <c r="H77" s="1">
        <v>2890.9182397337408</v>
      </c>
      <c r="I77" s="1">
        <v>3081.3199564330548</v>
      </c>
      <c r="J77" s="1">
        <v>3232.4093344551211</v>
      </c>
      <c r="K77" s="1">
        <v>3199.7604578718901</v>
      </c>
      <c r="L77" s="1">
        <v>3559.6716801889347</v>
      </c>
      <c r="M77" s="1">
        <v>3379.9727771296834</v>
      </c>
      <c r="N77" s="1">
        <v>3328.357402305895</v>
      </c>
      <c r="O77" s="10">
        <f t="shared" si="8"/>
        <v>3528.4443882558899</v>
      </c>
      <c r="P77" s="108">
        <f t="shared" si="7"/>
        <v>3268.4353933935649</v>
      </c>
    </row>
    <row r="78" spans="2:17" x14ac:dyDescent="0.25">
      <c r="B78" s="93" t="s">
        <v>75</v>
      </c>
      <c r="C78" s="9">
        <v>3612.9853619774785</v>
      </c>
      <c r="D78" s="1">
        <v>3605.64809570132</v>
      </c>
      <c r="E78" s="1">
        <v>3759.1232833718282</v>
      </c>
      <c r="F78" s="1">
        <v>4040.1760208842061</v>
      </c>
      <c r="G78" s="1">
        <v>4083.6543991457247</v>
      </c>
      <c r="H78" s="1">
        <v>4125.5585252309656</v>
      </c>
      <c r="I78" s="1">
        <v>4546.4276588272342</v>
      </c>
      <c r="J78" s="1">
        <v>4559.0827746156519</v>
      </c>
      <c r="K78" s="1">
        <v>4479.605159324964</v>
      </c>
      <c r="L78" s="1">
        <v>4343.9390724433033</v>
      </c>
      <c r="M78" s="1">
        <v>4387.6129907546929</v>
      </c>
      <c r="N78" s="1">
        <v>4368.9548112516804</v>
      </c>
      <c r="O78" s="10">
        <f t="shared" si="8"/>
        <v>4159.3973461274209</v>
      </c>
      <c r="P78" s="108">
        <f t="shared" si="7"/>
        <v>4166.6988257639287</v>
      </c>
    </row>
    <row r="79" spans="2:17" x14ac:dyDescent="0.25">
      <c r="B79" s="88">
        <v>2022</v>
      </c>
      <c r="C79" s="9">
        <v>4653.6120297517591</v>
      </c>
      <c r="D79" s="1">
        <v>4949.1195747840675</v>
      </c>
      <c r="E79" s="1">
        <v>5211.2099545159581</v>
      </c>
      <c r="F79" s="1">
        <v>5513.6989995730846</v>
      </c>
      <c r="G79" s="1">
        <v>5716.6826628894669</v>
      </c>
      <c r="H79" s="1">
        <v>5720.7389047855404</v>
      </c>
      <c r="I79" s="1">
        <v>5845.5716618135648</v>
      </c>
      <c r="J79" s="1">
        <v>5719.2419248929018</v>
      </c>
      <c r="K79" s="1">
        <v>5627.3369109997093</v>
      </c>
      <c r="L79" s="1">
        <v>5263.4450640525756</v>
      </c>
      <c r="M79" s="1">
        <v>5413.885758511592</v>
      </c>
      <c r="N79" s="1">
        <v>5331.4624279811123</v>
      </c>
      <c r="O79" s="10">
        <f t="shared" si="8"/>
        <v>5413.8338228792772</v>
      </c>
      <c r="P79" s="108">
        <f t="shared" ref="P79:P81" si="9">O31/O55</f>
        <v>5399.0984932793172</v>
      </c>
      <c r="Q79" s="1"/>
    </row>
    <row r="80" spans="2:17" x14ac:dyDescent="0.25">
      <c r="B80" s="88">
        <v>2023</v>
      </c>
      <c r="C80" s="1">
        <v>5324.1920995310438</v>
      </c>
      <c r="D80" s="1">
        <v>5328.8799825711294</v>
      </c>
      <c r="E80" s="1">
        <v>5422.553823443629</v>
      </c>
      <c r="F80" s="1">
        <v>5450.2684278104934</v>
      </c>
      <c r="G80" s="1">
        <v>5274.0636088345836</v>
      </c>
      <c r="H80" s="1">
        <v>5101.143295150936</v>
      </c>
      <c r="I80" s="1">
        <v>5199.649020408955</v>
      </c>
      <c r="J80" s="1">
        <v>5110.1773143259388</v>
      </c>
      <c r="K80" s="1">
        <v>4847.9153384308702</v>
      </c>
      <c r="L80" s="1">
        <v>4623.5858761604777</v>
      </c>
      <c r="M80" s="1">
        <v>4721.6697985894198</v>
      </c>
      <c r="N80" s="1">
        <v>4557.9276801026699</v>
      </c>
      <c r="O80" s="10">
        <f t="shared" si="8"/>
        <v>5080.1688554466791</v>
      </c>
      <c r="P80" s="108">
        <f t="shared" si="9"/>
        <v>5022.330987736108</v>
      </c>
      <c r="Q80" s="1"/>
    </row>
    <row r="81" spans="2:18" x14ac:dyDescent="0.25">
      <c r="B81" s="88">
        <v>2024</v>
      </c>
      <c r="C81" s="1">
        <v>4802.8393643113704</v>
      </c>
      <c r="D81" s="1">
        <v>5007.7110069909259</v>
      </c>
      <c r="E81" s="1">
        <v>5329.7036782980294</v>
      </c>
      <c r="F81" s="1">
        <v>5269.375711507867</v>
      </c>
      <c r="G81" s="1">
        <v>5458.1750313744933</v>
      </c>
      <c r="H81" s="1">
        <v>5762.1635200128067</v>
      </c>
      <c r="I81" s="1">
        <v>5979.7286990606462</v>
      </c>
      <c r="J81" s="1">
        <v>5826.1937848742928</v>
      </c>
      <c r="K81" s="1">
        <v>5982.4031801709179</v>
      </c>
      <c r="L81" s="1">
        <v>5977.8213235103185</v>
      </c>
      <c r="M81" s="1">
        <v>6101.4924919169162</v>
      </c>
      <c r="N81" s="1">
        <f>+N33/N57</f>
        <v>6291.3542126297198</v>
      </c>
      <c r="O81" s="10">
        <f t="shared" si="8"/>
        <v>5649.0801670548581</v>
      </c>
      <c r="P81" s="108">
        <f t="shared" si="9"/>
        <v>5701.8155147726711</v>
      </c>
      <c r="Q81" s="1"/>
    </row>
    <row r="82" spans="2:18" ht="15.75" thickBot="1" x14ac:dyDescent="0.3">
      <c r="B82" s="92">
        <v>2025</v>
      </c>
      <c r="C82" s="54">
        <v>6330.5220136078588</v>
      </c>
      <c r="D82" s="54">
        <v>6429.2974330996922</v>
      </c>
      <c r="E82" s="54">
        <v>6493.1755425155434</v>
      </c>
      <c r="F82" s="54">
        <v>6503.906524942292</v>
      </c>
      <c r="G82" s="54">
        <v>6744.0592421954389</v>
      </c>
      <c r="H82" s="54">
        <v>6838.8616861027558</v>
      </c>
      <c r="I82" s="54">
        <v>6800.4948334202791</v>
      </c>
      <c r="J82" s="54">
        <f>+J34/J58</f>
        <v>6851.0146916721342</v>
      </c>
      <c r="K82" s="54"/>
      <c r="L82" s="54"/>
      <c r="M82" s="54"/>
      <c r="N82" s="54"/>
      <c r="O82" s="16"/>
      <c r="P82" s="87"/>
      <c r="Q82" s="1"/>
      <c r="R82" s="101"/>
    </row>
    <row r="83" spans="2:18" x14ac:dyDescent="0.25">
      <c r="B83" s="40" t="s">
        <v>22</v>
      </c>
      <c r="G83" s="101"/>
      <c r="H83" s="1"/>
      <c r="I83" s="1"/>
      <c r="J83" s="105"/>
      <c r="Q83" s="117"/>
    </row>
    <row r="84" spans="2:18" x14ac:dyDescent="0.25">
      <c r="B84" s="40"/>
      <c r="H84" s="1"/>
      <c r="I84" s="1"/>
      <c r="J84" s="105"/>
      <c r="K84" s="15"/>
      <c r="N84" s="15"/>
    </row>
    <row r="85" spans="2:18" x14ac:dyDescent="0.25">
      <c r="H85" s="101"/>
      <c r="I85" s="101"/>
      <c r="J85" s="101"/>
    </row>
    <row r="87" spans="2:18" x14ac:dyDescent="0.25">
      <c r="H87" s="1"/>
    </row>
    <row r="88" spans="2:18" x14ac:dyDescent="0.25">
      <c r="H88" s="1"/>
    </row>
    <row r="89" spans="2:18" x14ac:dyDescent="0.25">
      <c r="E89" s="1"/>
    </row>
    <row r="90" spans="2:18" x14ac:dyDescent="0.25">
      <c r="E90" s="1"/>
    </row>
  </sheetData>
  <mergeCells count="4">
    <mergeCell ref="G37:I37"/>
    <mergeCell ref="G13:I13"/>
    <mergeCell ref="G61:I61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74:O75 O14 O26:P26 O40:O50 O27:P27 O51:P51 O64:O73 O52:P52 O28:P28 O16:O25 O29" formulaRange="1"/>
    <ignoredError sqref="B30 B53:B54 B76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workbookViewId="0">
      <selection activeCell="C73" sqref="C73:L73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2" t="s">
        <v>74</v>
      </c>
    </row>
    <row r="11" spans="2:13" ht="15.75" thickBot="1" x14ac:dyDescent="0.3">
      <c r="F11" s="122" t="s">
        <v>15</v>
      </c>
      <c r="G11" s="128"/>
      <c r="H11" s="129"/>
    </row>
    <row r="12" spans="2:13" ht="15.75" thickBot="1" x14ac:dyDescent="0.3"/>
    <row r="13" spans="2:13" s="43" customFormat="1" ht="15.75" thickBot="1" x14ac:dyDescent="0.3">
      <c r="C13" s="125" t="s">
        <v>23</v>
      </c>
      <c r="D13" s="126"/>
      <c r="E13" s="125" t="s">
        <v>24</v>
      </c>
      <c r="F13" s="126"/>
      <c r="G13" s="125" t="s">
        <v>25</v>
      </c>
      <c r="H13" s="126"/>
      <c r="I13" s="125" t="s">
        <v>26</v>
      </c>
      <c r="J13" s="126"/>
      <c r="K13" s="125" t="s">
        <v>27</v>
      </c>
      <c r="L13" s="126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v>15144.896999999994</v>
      </c>
      <c r="L15" s="48"/>
    </row>
    <row r="16" spans="2:13" x14ac:dyDescent="0.25">
      <c r="B16" s="49">
        <v>2008</v>
      </c>
      <c r="C16" s="9">
        <v>2713.0189999999998</v>
      </c>
      <c r="D16" s="15">
        <f t="shared" ref="D16:D29" si="0">C16/C15-1</f>
        <v>-0.5491028239460789</v>
      </c>
      <c r="E16" s="9">
        <v>1773.3969999999999</v>
      </c>
      <c r="F16" s="15">
        <f t="shared" ref="F16:F25" si="1">E16/E15-1</f>
        <v>-0.38800876128332717</v>
      </c>
      <c r="G16" s="9">
        <v>2186.2240000000002</v>
      </c>
      <c r="H16" s="15">
        <f t="shared" ref="H16:J24" si="2">G16/G15-1</f>
        <v>9.3061172655471536E-2</v>
      </c>
      <c r="I16" s="9">
        <v>2895.4679999999998</v>
      </c>
      <c r="J16" s="15">
        <f t="shared" si="2"/>
        <v>-0.31551161669172523</v>
      </c>
      <c r="K16" s="9">
        <v>9568.1080000000002</v>
      </c>
      <c r="L16" s="50">
        <f t="shared" ref="L16:L25" si="3">K16/K15-1</f>
        <v>-0.36822891565389948</v>
      </c>
    </row>
    <row r="17" spans="2:12" x14ac:dyDescent="0.25">
      <c r="B17" s="49">
        <v>2009</v>
      </c>
      <c r="C17" s="9">
        <v>3138.22</v>
      </c>
      <c r="D17" s="15">
        <f t="shared" si="0"/>
        <v>0.15672614161566867</v>
      </c>
      <c r="E17" s="9">
        <v>7304.6180000000004</v>
      </c>
      <c r="F17" s="15">
        <f t="shared" si="1"/>
        <v>3.1189976074167269</v>
      </c>
      <c r="G17" s="9">
        <v>4586.7000000000007</v>
      </c>
      <c r="H17" s="15">
        <f t="shared" si="2"/>
        <v>1.0980009367750059</v>
      </c>
      <c r="I17" s="9">
        <v>2905.1960000000004</v>
      </c>
      <c r="J17" s="15">
        <f t="shared" si="2"/>
        <v>3.3597332106589661E-3</v>
      </c>
      <c r="K17" s="9">
        <v>17934.733999999982</v>
      </c>
      <c r="L17" s="50">
        <f t="shared" si="3"/>
        <v>0.87442846589942147</v>
      </c>
    </row>
    <row r="18" spans="2:12" x14ac:dyDescent="0.25">
      <c r="B18" s="49">
        <v>2010</v>
      </c>
      <c r="C18" s="9">
        <v>2065.7729999999997</v>
      </c>
      <c r="D18" s="15">
        <f t="shared" si="0"/>
        <v>-0.34173735429638463</v>
      </c>
      <c r="E18" s="9">
        <v>2131.5510000000004</v>
      </c>
      <c r="F18" s="15">
        <f t="shared" si="1"/>
        <v>-0.70819131130471158</v>
      </c>
      <c r="G18" s="9">
        <v>2818.1780000000003</v>
      </c>
      <c r="H18" s="15">
        <f t="shared" si="2"/>
        <v>-0.38557612226655336</v>
      </c>
      <c r="I18" s="9">
        <v>2960.9580000000001</v>
      </c>
      <c r="J18" s="15">
        <f t="shared" si="2"/>
        <v>1.9193885713734815E-2</v>
      </c>
      <c r="K18" s="9">
        <v>9976.45999999999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5">
        <f t="shared" si="0"/>
        <v>0.18393937765669355</v>
      </c>
      <c r="E19" s="9">
        <v>2889.31</v>
      </c>
      <c r="F19" s="15">
        <f t="shared" si="1"/>
        <v>0.35549653749781229</v>
      </c>
      <c r="G19" s="9">
        <v>5062.4760000000015</v>
      </c>
      <c r="H19" s="15">
        <f t="shared" si="2"/>
        <v>0.79636488539758687</v>
      </c>
      <c r="I19" s="9">
        <v>5405.116</v>
      </c>
      <c r="J19" s="15">
        <f t="shared" si="2"/>
        <v>0.82546189442741169</v>
      </c>
      <c r="K19" s="9">
        <v>15802.651999999998</v>
      </c>
      <c r="L19" s="50">
        <f t="shared" si="3"/>
        <v>0.58399392169166364</v>
      </c>
    </row>
    <row r="20" spans="2:12" x14ac:dyDescent="0.25">
      <c r="B20" s="49">
        <v>2012</v>
      </c>
      <c r="C20" s="9">
        <v>4600.7109999999993</v>
      </c>
      <c r="D20" s="15">
        <f t="shared" si="0"/>
        <v>0.88110436471429976</v>
      </c>
      <c r="E20" s="9">
        <v>4280.6000000000004</v>
      </c>
      <c r="F20" s="15">
        <f t="shared" si="1"/>
        <v>0.48153019232965666</v>
      </c>
      <c r="G20" s="9">
        <v>10126.465000000002</v>
      </c>
      <c r="H20" s="15">
        <f t="shared" si="2"/>
        <v>1.0002988656143752</v>
      </c>
      <c r="I20" s="9">
        <v>11779.411</v>
      </c>
      <c r="J20" s="15">
        <f t="shared" si="2"/>
        <v>1.1793077151350682</v>
      </c>
      <c r="K20" s="9">
        <v>30787.187000000005</v>
      </c>
      <c r="L20" s="50">
        <f t="shared" si="3"/>
        <v>0.94822913267975584</v>
      </c>
    </row>
    <row r="21" spans="2:12" x14ac:dyDescent="0.25">
      <c r="B21" s="49">
        <v>2013</v>
      </c>
      <c r="C21" s="9">
        <v>4022.3951800000004</v>
      </c>
      <c r="D21" s="15">
        <f t="shared" si="0"/>
        <v>-0.12570140137035324</v>
      </c>
      <c r="E21" s="9">
        <v>6998.594000000001</v>
      </c>
      <c r="F21" s="15">
        <f t="shared" si="1"/>
        <v>0.63495631453534562</v>
      </c>
      <c r="G21" s="9">
        <v>6293.6970000000001</v>
      </c>
      <c r="H21" s="15">
        <f t="shared" si="2"/>
        <v>-0.37849022338989979</v>
      </c>
      <c r="I21" s="9">
        <v>6554.4540000000006</v>
      </c>
      <c r="J21" s="15">
        <f t="shared" si="2"/>
        <v>-0.44356691518786462</v>
      </c>
      <c r="K21" s="9">
        <v>23869.140180000002</v>
      </c>
      <c r="L21" s="50">
        <f t="shared" si="3"/>
        <v>-0.22470538864106038</v>
      </c>
    </row>
    <row r="22" spans="2:12" x14ac:dyDescent="0.25">
      <c r="B22" s="49">
        <v>2014</v>
      </c>
      <c r="C22" s="9">
        <v>3642.8710000000005</v>
      </c>
      <c r="D22" s="15">
        <f t="shared" si="0"/>
        <v>-9.4352783109689309E-2</v>
      </c>
      <c r="E22" s="9">
        <v>2781.68</v>
      </c>
      <c r="F22" s="15">
        <f t="shared" si="1"/>
        <v>-0.60253730963676433</v>
      </c>
      <c r="G22" s="9">
        <v>9612.75</v>
      </c>
      <c r="H22" s="15">
        <f t="shared" si="2"/>
        <v>0.52736142207036663</v>
      </c>
      <c r="I22" s="9">
        <v>5039.8999999999996</v>
      </c>
      <c r="J22" s="15">
        <f t="shared" si="2"/>
        <v>-0.23107248902807176</v>
      </c>
      <c r="K22" s="9">
        <v>21077.201000000005</v>
      </c>
      <c r="L22" s="50">
        <f t="shared" si="3"/>
        <v>-0.11696856941413281</v>
      </c>
    </row>
    <row r="23" spans="2:12" x14ac:dyDescent="0.25">
      <c r="B23" s="49">
        <v>2015</v>
      </c>
      <c r="C23" s="9">
        <v>3761.3910000000001</v>
      </c>
      <c r="D23" s="15">
        <f t="shared" si="0"/>
        <v>3.2534778201039671E-2</v>
      </c>
      <c r="E23" s="9">
        <v>4033.973</v>
      </c>
      <c r="F23" s="15">
        <f t="shared" si="1"/>
        <v>0.45019304880503874</v>
      </c>
      <c r="G23" s="9">
        <v>6203</v>
      </c>
      <c r="H23" s="15">
        <f t="shared" si="2"/>
        <v>-0.35471119086629732</v>
      </c>
      <c r="I23" s="9">
        <v>6282</v>
      </c>
      <c r="J23" s="15">
        <f t="shared" si="2"/>
        <v>0.24645330264489385</v>
      </c>
      <c r="K23" s="9">
        <v>20280.364000000001</v>
      </c>
      <c r="L23" s="50">
        <f t="shared" si="3"/>
        <v>-3.7805636526406117E-2</v>
      </c>
    </row>
    <row r="24" spans="2:12" x14ac:dyDescent="0.25">
      <c r="B24" s="49">
        <v>2016</v>
      </c>
      <c r="C24" s="9">
        <v>2803.788</v>
      </c>
      <c r="D24" s="15">
        <f t="shared" si="0"/>
        <v>-0.25458746511596375</v>
      </c>
      <c r="E24" s="9">
        <v>2849.04205</v>
      </c>
      <c r="F24" s="15">
        <f t="shared" si="1"/>
        <v>-0.29373794767590167</v>
      </c>
      <c r="G24" s="9">
        <v>2495.1109999999999</v>
      </c>
      <c r="H24" s="15">
        <f t="shared" si="2"/>
        <v>-0.59775737546348551</v>
      </c>
      <c r="I24" s="9">
        <v>4369.2960000000003</v>
      </c>
      <c r="J24" s="15">
        <f t="shared" si="2"/>
        <v>-0.30447373447946513</v>
      </c>
      <c r="K24" s="9">
        <v>12517.23705</v>
      </c>
      <c r="L24" s="50">
        <f t="shared" si="3"/>
        <v>-0.3827903162882087</v>
      </c>
    </row>
    <row r="25" spans="2:12" x14ac:dyDescent="0.25">
      <c r="B25" s="49">
        <v>2017</v>
      </c>
      <c r="C25" s="9">
        <v>2795.652</v>
      </c>
      <c r="D25" s="15">
        <f t="shared" si="0"/>
        <v>-2.9017885803063193E-3</v>
      </c>
      <c r="E25" s="9">
        <v>1881.944</v>
      </c>
      <c r="F25" s="15">
        <f t="shared" si="1"/>
        <v>-0.33944674491554105</v>
      </c>
      <c r="G25" s="9">
        <v>1965.4489999999998</v>
      </c>
      <c r="H25" s="15">
        <f>G25/G24-1</f>
        <v>-0.21227993464018236</v>
      </c>
      <c r="I25" s="9">
        <v>2981.9879999999998</v>
      </c>
      <c r="J25" s="15">
        <f>I25/I24-1</f>
        <v>-0.31751293572236816</v>
      </c>
      <c r="K25" s="9">
        <v>9625.0329999999976</v>
      </c>
      <c r="L25" s="50">
        <f t="shared" si="3"/>
        <v>-0.23105770374461365</v>
      </c>
    </row>
    <row r="26" spans="2:12" x14ac:dyDescent="0.25">
      <c r="B26" s="49">
        <v>2018</v>
      </c>
      <c r="C26" s="9">
        <v>2600.8847999999998</v>
      </c>
      <c r="D26" s="15">
        <f t="shared" si="0"/>
        <v>-6.966789857965161E-2</v>
      </c>
      <c r="E26" s="9">
        <v>3303.9820000000004</v>
      </c>
      <c r="F26" s="15">
        <f>E26/E25-1</f>
        <v>0.75562184634611906</v>
      </c>
      <c r="G26" s="9">
        <v>2261.3741999999997</v>
      </c>
      <c r="H26" s="15">
        <f>G26/G25-1</f>
        <v>0.15056366255242448</v>
      </c>
      <c r="I26" s="9">
        <v>5449.2035999999998</v>
      </c>
      <c r="J26" s="15">
        <f>I26/I25-1</f>
        <v>0.82737274596678456</v>
      </c>
      <c r="K26" s="9">
        <v>13615.444600000003</v>
      </c>
      <c r="L26" s="50">
        <f>K26/K25-1</f>
        <v>0.41458679674137278</v>
      </c>
    </row>
    <row r="27" spans="2:12" x14ac:dyDescent="0.25">
      <c r="B27" s="49">
        <v>2019</v>
      </c>
      <c r="C27" s="9">
        <v>3349.9280000000008</v>
      </c>
      <c r="D27" s="15">
        <f t="shared" si="0"/>
        <v>0.28799553136686451</v>
      </c>
      <c r="E27" s="9">
        <v>1610.2839999999999</v>
      </c>
      <c r="F27" s="15">
        <f>E27/E26-1</f>
        <v>-0.51262325279011822</v>
      </c>
      <c r="G27" s="9">
        <v>4104.0564999999997</v>
      </c>
      <c r="H27" s="15">
        <f>G27/G26-1</f>
        <v>0.81485067796386823</v>
      </c>
      <c r="I27" s="9">
        <v>4028.7529999999997</v>
      </c>
      <c r="J27" s="15">
        <f>I27/I26-1</f>
        <v>-0.26067122909483509</v>
      </c>
      <c r="K27" s="9">
        <v>13093.021499999997</v>
      </c>
      <c r="L27" s="50">
        <f>K27/K26-1</f>
        <v>-3.8369889147799485E-2</v>
      </c>
    </row>
    <row r="28" spans="2:12" x14ac:dyDescent="0.25">
      <c r="B28" s="49">
        <v>2020</v>
      </c>
      <c r="C28" s="9">
        <v>966.17099999999994</v>
      </c>
      <c r="D28" s="15">
        <f t="shared" si="0"/>
        <v>-0.71158454748878186</v>
      </c>
      <c r="E28" s="9">
        <v>4703.1239999999998</v>
      </c>
      <c r="F28" s="15">
        <f>E28/E27-1</f>
        <v>1.9206798303901671</v>
      </c>
      <c r="G28" s="9">
        <v>2878.0706</v>
      </c>
      <c r="H28" s="15">
        <f>G28/G27-1</f>
        <v>-0.29872539522786778</v>
      </c>
      <c r="I28" s="9">
        <v>5113.2899999999991</v>
      </c>
      <c r="J28" s="15">
        <f>I28/I27-1</f>
        <v>0.269199179001542</v>
      </c>
      <c r="K28" s="9">
        <v>13660.655600000002</v>
      </c>
      <c r="L28" s="50">
        <f>K28/K27-1</f>
        <v>4.3353942403592916E-2</v>
      </c>
    </row>
    <row r="29" spans="2:12" x14ac:dyDescent="0.25">
      <c r="B29" s="49">
        <v>2021</v>
      </c>
      <c r="C29" s="9">
        <v>3106.5713999999998</v>
      </c>
      <c r="D29" s="15">
        <f t="shared" si="0"/>
        <v>2.2153432466923557</v>
      </c>
      <c r="E29" s="9">
        <v>2290.1619999999998</v>
      </c>
      <c r="F29" s="15">
        <f>E29/E28-1</f>
        <v>-0.51305515227750753</v>
      </c>
      <c r="G29" s="9">
        <v>2225.0039999999995</v>
      </c>
      <c r="H29" s="15">
        <f>G29/G28-1</f>
        <v>-0.2269112508914829</v>
      </c>
      <c r="I29" s="9">
        <v>4796.4179799999993</v>
      </c>
      <c r="J29" s="15">
        <f>I29/I28-1</f>
        <v>-6.1970281364835511E-2</v>
      </c>
      <c r="K29" s="9">
        <v>12418.155380000002</v>
      </c>
      <c r="L29" s="50">
        <f>K29/K28-1</f>
        <v>-9.0954655207031165E-2</v>
      </c>
    </row>
    <row r="30" spans="2:12" x14ac:dyDescent="0.25">
      <c r="B30" s="49">
        <v>2022</v>
      </c>
      <c r="C30" s="9">
        <v>3822.2395000000006</v>
      </c>
      <c r="D30" s="15">
        <v>0.23037233266230439</v>
      </c>
      <c r="E30" s="9">
        <v>4965.8537999999999</v>
      </c>
      <c r="F30" s="15">
        <v>1.1683417155642264</v>
      </c>
      <c r="G30" s="9">
        <v>3601.7760000000003</v>
      </c>
      <c r="H30" s="15">
        <v>0.61877282018369462</v>
      </c>
      <c r="I30" s="9">
        <v>4414.2305999999999</v>
      </c>
      <c r="J30" s="15">
        <v>-7.9681833733764695E-2</v>
      </c>
      <c r="K30" s="9">
        <v>16804.099900000001</v>
      </c>
      <c r="L30" s="50">
        <v>0.35318808516953815</v>
      </c>
    </row>
    <row r="31" spans="2:12" x14ac:dyDescent="0.25">
      <c r="B31" s="49">
        <v>2023</v>
      </c>
      <c r="C31" s="9">
        <v>3476.1317999999997</v>
      </c>
      <c r="D31" s="15">
        <v>0.23037233266230439</v>
      </c>
      <c r="E31" s="9">
        <v>1559.7870399999997</v>
      </c>
      <c r="F31" s="15">
        <v>-0.68589751071608274</v>
      </c>
      <c r="G31" s="9">
        <v>2294.6185</v>
      </c>
      <c r="H31" s="15">
        <v>-0.36292026489154239</v>
      </c>
      <c r="I31" s="9">
        <v>3607.797</v>
      </c>
      <c r="J31" s="15">
        <v>-0.18268950425924735</v>
      </c>
      <c r="K31" s="9">
        <v>10938.334340000001</v>
      </c>
      <c r="L31" s="50">
        <v>-0.34906752488420989</v>
      </c>
    </row>
    <row r="32" spans="2:12" x14ac:dyDescent="0.25">
      <c r="B32" s="49">
        <v>2024</v>
      </c>
      <c r="C32" s="9">
        <v>2693.2719900000002</v>
      </c>
      <c r="D32" s="15">
        <v>-0.22521004813453838</v>
      </c>
      <c r="E32" s="9">
        <v>2557.9848900000002</v>
      </c>
      <c r="F32" s="15">
        <v>-0.48488517926162056</v>
      </c>
      <c r="G32" s="9">
        <v>3268.51649</v>
      </c>
      <c r="H32" s="15">
        <v>-9.2526439734175625E-2</v>
      </c>
      <c r="I32" s="9">
        <v>3857.5046000000007</v>
      </c>
      <c r="J32" s="15">
        <v>-0.12612073324850748</v>
      </c>
      <c r="K32" s="9">
        <v>12377.277969999999</v>
      </c>
      <c r="L32" s="50">
        <v>-0.26343701574875789</v>
      </c>
    </row>
    <row r="33" spans="2:12" ht="15.75" thickBot="1" x14ac:dyDescent="0.3">
      <c r="B33" s="51">
        <v>2025</v>
      </c>
      <c r="C33" s="52">
        <v>2648.6092800000001</v>
      </c>
      <c r="D33" s="53">
        <f>+C33/C32-1</f>
        <v>-1.658306705220669E-2</v>
      </c>
      <c r="E33" s="52">
        <f>+SUM(Manteca!F58:H58)</f>
        <v>2675.0049099999997</v>
      </c>
      <c r="F33" s="53">
        <v>4.5746955135454126E-2</v>
      </c>
      <c r="G33" s="52">
        <v>3073.8128000000002</v>
      </c>
      <c r="H33" s="53">
        <f>+G33/G32-1</f>
        <v>-5.9569437876692444E-2</v>
      </c>
      <c r="I33" s="52"/>
      <c r="J33" s="53"/>
      <c r="K33" s="52"/>
      <c r="L33" s="53"/>
    </row>
    <row r="34" spans="2:12" x14ac:dyDescent="0.25">
      <c r="B34" s="43"/>
      <c r="C34" s="1"/>
      <c r="D34" s="116"/>
      <c r="E34" s="1"/>
      <c r="F34" s="116"/>
      <c r="G34" s="1"/>
      <c r="H34" s="116"/>
      <c r="I34" s="1"/>
      <c r="J34" s="116"/>
      <c r="K34" s="1"/>
      <c r="L34" s="116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5" t="s">
        <v>23</v>
      </c>
      <c r="D37" s="126"/>
      <c r="E37" s="125" t="s">
        <v>24</v>
      </c>
      <c r="F37" s="126"/>
      <c r="G37" s="125" t="s">
        <v>25</v>
      </c>
      <c r="H37" s="126"/>
      <c r="I37" s="125" t="s">
        <v>26</v>
      </c>
      <c r="J37" s="126"/>
      <c r="K37" s="125" t="s">
        <v>27</v>
      </c>
      <c r="L37" s="126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4">C40/C39-1</f>
        <v>1.0887791732341245</v>
      </c>
      <c r="E40" s="1">
        <v>3983.3086274534139</v>
      </c>
      <c r="F40" s="15">
        <f t="shared" ref="F40:F51" si="5">E40/E39-1</f>
        <v>1.0275665762217518</v>
      </c>
      <c r="G40" s="9">
        <v>3830.8070810676313</v>
      </c>
      <c r="H40" s="50">
        <f t="shared" ref="H40:H48" si="6">G40/G39-1</f>
        <v>0.70399837739092819</v>
      </c>
      <c r="I40" s="9">
        <v>3203.2678724130255</v>
      </c>
      <c r="J40" s="50">
        <f t="shared" ref="J40:J48" si="7">I40/I39-1</f>
        <v>5.8475426467224034E-2</v>
      </c>
      <c r="K40" s="9">
        <v>3586.4004294265892</v>
      </c>
      <c r="L40" s="50">
        <f t="shared" ref="L40:L48" si="8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4"/>
        <v>-0.28470538526283284</v>
      </c>
      <c r="E41" s="1">
        <v>1981.6689045204009</v>
      </c>
      <c r="F41" s="15">
        <f t="shared" si="5"/>
        <v>-0.50250681283832377</v>
      </c>
      <c r="G41" s="9">
        <v>2116.4278391872153</v>
      </c>
      <c r="H41" s="50">
        <f t="shared" si="6"/>
        <v>-0.44752429595139653</v>
      </c>
      <c r="I41" s="9">
        <v>2447.266008902669</v>
      </c>
      <c r="J41" s="50">
        <f t="shared" si="7"/>
        <v>-0.23600956698662212</v>
      </c>
      <c r="K41" s="9">
        <v>2187.738352294492</v>
      </c>
      <c r="L41" s="50">
        <f t="shared" si="8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4"/>
        <v>-9.5038175810568393E-2</v>
      </c>
      <c r="E42" s="1">
        <v>3577.2264046227374</v>
      </c>
      <c r="F42" s="15">
        <f t="shared" si="5"/>
        <v>0.80515846843168259</v>
      </c>
      <c r="G42" s="9">
        <v>3958.1078484041823</v>
      </c>
      <c r="H42" s="50">
        <f t="shared" si="6"/>
        <v>0.87018322813417459</v>
      </c>
      <c r="I42" s="9">
        <v>4487.9305616628135</v>
      </c>
      <c r="J42" s="50">
        <f t="shared" si="7"/>
        <v>0.83385481812627282</v>
      </c>
      <c r="K42" s="9">
        <v>3688.7339447058375</v>
      </c>
      <c r="L42" s="50">
        <f t="shared" si="8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4"/>
        <v>1.0248573145489477</v>
      </c>
      <c r="E43" s="1">
        <v>4713.7452159858231</v>
      </c>
      <c r="F43" s="15">
        <f t="shared" si="5"/>
        <v>0.31770949971027784</v>
      </c>
      <c r="G43" s="9">
        <v>4539.3009981676951</v>
      </c>
      <c r="H43" s="50">
        <f t="shared" si="6"/>
        <v>0.1468361075602922</v>
      </c>
      <c r="I43" s="9">
        <v>4243.7890343148974</v>
      </c>
      <c r="J43" s="50">
        <f t="shared" si="7"/>
        <v>-5.4399577710368963E-2</v>
      </c>
      <c r="K43" s="9">
        <v>4485.4739115940793</v>
      </c>
      <c r="L43" s="50">
        <f t="shared" si="8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4"/>
        <v>-0.15617477263879775</v>
      </c>
      <c r="E44" s="1">
        <v>3747.6389992057188</v>
      </c>
      <c r="F44" s="15">
        <f t="shared" si="5"/>
        <v>-0.20495512008237693</v>
      </c>
      <c r="G44" s="9">
        <v>3077.6442302422433</v>
      </c>
      <c r="H44" s="50">
        <f t="shared" si="6"/>
        <v>-0.32200040678409625</v>
      </c>
      <c r="I44" s="9">
        <v>3138.877788541382</v>
      </c>
      <c r="J44" s="50">
        <f t="shared" si="7"/>
        <v>-0.2603596071433576</v>
      </c>
      <c r="K44" s="9">
        <v>3319.22301378167</v>
      </c>
      <c r="L44" s="50">
        <f t="shared" si="8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4"/>
        <v>-7.9835719654769544E-2</v>
      </c>
      <c r="E45" s="1">
        <v>4056.4901778843046</v>
      </c>
      <c r="F45" s="15">
        <f t="shared" si="5"/>
        <v>8.2412201053528422E-2</v>
      </c>
      <c r="G45" s="9">
        <v>4585.5932467038028</v>
      </c>
      <c r="H45" s="50">
        <f t="shared" si="6"/>
        <v>0.48996859404469495</v>
      </c>
      <c r="I45" s="9">
        <v>4955.7142501877379</v>
      </c>
      <c r="J45" s="50">
        <f t="shared" si="7"/>
        <v>0.57881720284835603</v>
      </c>
      <c r="K45" s="9">
        <v>4366.2718193479559</v>
      </c>
      <c r="L45" s="50">
        <f t="shared" si="8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4"/>
        <v>0.42723204853743724</v>
      </c>
      <c r="E46" s="1">
        <v>4957.209671852981</v>
      </c>
      <c r="F46" s="15">
        <f t="shared" si="5"/>
        <v>0.22204404656994736</v>
      </c>
      <c r="G46" s="9">
        <v>4547.2566788900176</v>
      </c>
      <c r="H46" s="50">
        <f t="shared" si="6"/>
        <v>-8.3602198780587944E-3</v>
      </c>
      <c r="I46" s="9">
        <v>4553.5409432726838</v>
      </c>
      <c r="J46" s="50">
        <f t="shared" si="7"/>
        <v>-8.1153449656589549E-2</v>
      </c>
      <c r="K46" s="9">
        <v>4705.3669113844862</v>
      </c>
      <c r="L46" s="50">
        <f t="shared" si="8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4"/>
        <v>-0.27033035351340773</v>
      </c>
      <c r="E47" s="1">
        <v>3055.9324219572122</v>
      </c>
      <c r="F47" s="15">
        <f t="shared" si="5"/>
        <v>-0.38353779157077306</v>
      </c>
      <c r="G47" s="9">
        <v>2769.0655231339656</v>
      </c>
      <c r="H47" s="50">
        <f t="shared" si="6"/>
        <v>-0.39104701610776615</v>
      </c>
      <c r="I47" s="9">
        <v>2692.244902897166</v>
      </c>
      <c r="J47" s="50">
        <f t="shared" si="7"/>
        <v>-0.40875794542384902</v>
      </c>
      <c r="K47" s="9">
        <v>2984.4018578759219</v>
      </c>
      <c r="L47" s="50">
        <f t="shared" si="8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4"/>
        <v>-0.2034239944050148</v>
      </c>
      <c r="E48" s="1">
        <v>3062.6257832874044</v>
      </c>
      <c r="F48" s="15">
        <f t="shared" si="5"/>
        <v>2.19028447163927E-3</v>
      </c>
      <c r="G48" s="9">
        <v>3137.5754585667737</v>
      </c>
      <c r="H48" s="50">
        <f t="shared" si="6"/>
        <v>0.13308097347430659</v>
      </c>
      <c r="I48" s="9">
        <v>3698.4847078339385</v>
      </c>
      <c r="J48" s="50">
        <f t="shared" si="7"/>
        <v>0.37375492989287218</v>
      </c>
      <c r="K48" s="9">
        <v>3282.7488970499276</v>
      </c>
      <c r="L48" s="50">
        <f t="shared" si="8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4"/>
        <v>0.47879261977713594</v>
      </c>
      <c r="E49" s="1">
        <v>5007.8069538732288</v>
      </c>
      <c r="F49" s="15">
        <f t="shared" si="5"/>
        <v>0.63513511222970198</v>
      </c>
      <c r="G49" s="9">
        <v>5623.647446461342</v>
      </c>
      <c r="H49" s="50">
        <f t="shared" ref="H49:H54" si="9">G49/G48-1</f>
        <v>0.792354485405808</v>
      </c>
      <c r="I49" s="9">
        <v>5697.3650162240756</v>
      </c>
      <c r="J49" s="50">
        <f t="shared" ref="J49:J54" si="10">I49/I48-1</f>
        <v>0.54045926001970823</v>
      </c>
      <c r="K49" s="9">
        <v>5175.9626579981586</v>
      </c>
      <c r="L49" s="50">
        <f t="shared" ref="L49:L54" si="11">K49/K48-1</f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4"/>
        <v>0.19650344368366612</v>
      </c>
      <c r="E50" s="1">
        <v>5449.1705917284044</v>
      </c>
      <c r="F50" s="15">
        <f t="shared" si="5"/>
        <v>8.8135114216774779E-2</v>
      </c>
      <c r="G50" s="9">
        <v>5301.0687129976095</v>
      </c>
      <c r="H50" s="50">
        <f t="shared" si="9"/>
        <v>-5.7361123102891876E-2</v>
      </c>
      <c r="I50" s="9">
        <v>4445.0830154336663</v>
      </c>
      <c r="J50" s="50">
        <f t="shared" si="10"/>
        <v>-0.21980020539746958</v>
      </c>
      <c r="K50" s="1">
        <v>4991.6345082113612</v>
      </c>
      <c r="L50" s="50">
        <f t="shared" si="11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4"/>
        <v>-0.15001265584472212</v>
      </c>
      <c r="E51" s="9">
        <v>4923.2573011965587</v>
      </c>
      <c r="F51" s="50">
        <f t="shared" si="5"/>
        <v>-9.6512539234898997E-2</v>
      </c>
      <c r="G51" s="9">
        <v>5059.3644239546911</v>
      </c>
      <c r="H51" s="50">
        <f t="shared" si="9"/>
        <v>-4.5595388803447712E-2</v>
      </c>
      <c r="I51" s="9">
        <v>4705.983491666032</v>
      </c>
      <c r="J51" s="50">
        <f t="shared" si="10"/>
        <v>5.8694174063003812E-2</v>
      </c>
      <c r="K51" s="9">
        <v>4789.0916821606079</v>
      </c>
      <c r="L51" s="50">
        <f t="shared" si="11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4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9"/>
        <v>-0.37692768361233531</v>
      </c>
      <c r="I52" s="9">
        <v>3391.0853032000928</v>
      </c>
      <c r="J52" s="50">
        <f t="shared" si="10"/>
        <v>-0.27940985997816015</v>
      </c>
      <c r="K52" s="9">
        <v>3268.4353933935568</v>
      </c>
      <c r="L52" s="50">
        <f t="shared" si="11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4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9"/>
        <v>0.43556963333300724</v>
      </c>
      <c r="I53" s="9">
        <v>4365.6470489671592</v>
      </c>
      <c r="J53" s="50">
        <f t="shared" si="10"/>
        <v>0.28738933368836039</v>
      </c>
      <c r="K53" s="9">
        <v>4166.6988257639332</v>
      </c>
      <c r="L53" s="50">
        <f t="shared" si="11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2">
        <f>E54/E53-1</f>
        <v>0.39291355897140479</v>
      </c>
      <c r="G54" s="9">
        <v>5906.6016459657676</v>
      </c>
      <c r="H54" s="102">
        <f t="shared" si="9"/>
        <v>0.30520581727216034</v>
      </c>
      <c r="I54" s="9">
        <v>5328.3216400158153</v>
      </c>
      <c r="J54" s="50">
        <f t="shared" si="10"/>
        <v>0.2205113194563928</v>
      </c>
      <c r="K54" s="9">
        <v>5419.5322791433791</v>
      </c>
      <c r="L54" s="50">
        <f t="shared" si="11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2">
        <v>-7.3092664908122051E-2</v>
      </c>
      <c r="G55" s="9">
        <v>4994.4141651433574</v>
      </c>
      <c r="H55" s="102">
        <v>-0.15443524644080875</v>
      </c>
      <c r="I55" s="9">
        <v>4623.2722877700708</v>
      </c>
      <c r="J55" s="50">
        <v>-0.13232109468595288</v>
      </c>
      <c r="K55" s="9">
        <v>5022.3309877361089</v>
      </c>
      <c r="L55" s="50"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2">
        <v>4.6498091509706185E-2</v>
      </c>
      <c r="G56" s="9">
        <v>5926.1764440417428</v>
      </c>
      <c r="H56" s="102">
        <v>0.18656087542784716</v>
      </c>
      <c r="I56" s="9">
        <v>6120.6341737090834</v>
      </c>
      <c r="J56" s="50">
        <v>0.32387490780068906</v>
      </c>
      <c r="K56" s="9">
        <v>5701.8155147726711</v>
      </c>
      <c r="L56" s="50">
        <v>0.13529266165367759</v>
      </c>
    </row>
    <row r="57" spans="2:12" ht="15.75" thickBot="1" x14ac:dyDescent="0.3">
      <c r="B57" s="65">
        <v>2025</v>
      </c>
      <c r="C57" s="52">
        <v>6392.4132214774991</v>
      </c>
      <c r="D57" s="53">
        <f>+C57/C56-1</f>
        <v>0.27615505314527033</v>
      </c>
      <c r="E57" s="52">
        <v>6674.3893079433637</v>
      </c>
      <c r="F57" s="103">
        <v>0.21069092480344942</v>
      </c>
      <c r="G57" s="52">
        <v>6853.528155650858</v>
      </c>
      <c r="H57" s="103">
        <f>+G57/G56-1</f>
        <v>0.15648398598416469</v>
      </c>
      <c r="I57" s="52"/>
      <c r="J57" s="53"/>
      <c r="K57" s="52"/>
      <c r="L57" s="53"/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2">
        <v>2025</v>
      </c>
      <c r="D65" s="123"/>
      <c r="E65" s="123"/>
      <c r="F65" s="123"/>
      <c r="G65" s="123"/>
      <c r="H65" s="123"/>
      <c r="I65" s="123"/>
      <c r="J65" s="123"/>
      <c r="K65" s="123"/>
      <c r="L65" s="124"/>
    </row>
    <row r="66" spans="2:12" ht="20.25" customHeight="1" thickBot="1" x14ac:dyDescent="0.3">
      <c r="B66" s="56" t="s">
        <v>34</v>
      </c>
      <c r="C66" s="125" t="s">
        <v>23</v>
      </c>
      <c r="D66" s="126"/>
      <c r="E66" s="125" t="s">
        <v>24</v>
      </c>
      <c r="F66" s="127"/>
      <c r="G66" s="125" t="s">
        <v>25</v>
      </c>
      <c r="H66" s="126"/>
      <c r="I66" s="127" t="s">
        <v>26</v>
      </c>
      <c r="J66" s="126"/>
      <c r="K66" s="127" t="s">
        <v>35</v>
      </c>
      <c r="L66" s="126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3" t="s">
        <v>36</v>
      </c>
      <c r="F67" s="59">
        <v>0.38469049285478518</v>
      </c>
      <c r="G67" s="58" t="s">
        <v>47</v>
      </c>
      <c r="H67" s="59">
        <v>0.30124896298678827</v>
      </c>
      <c r="I67" s="58"/>
      <c r="J67" s="59"/>
      <c r="K67" s="58"/>
      <c r="L67" s="59"/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4" t="s">
        <v>47</v>
      </c>
      <c r="F68" s="62">
        <v>0.1507862927059769</v>
      </c>
      <c r="G68" s="61" t="s">
        <v>36</v>
      </c>
      <c r="H68" s="62">
        <v>0.25956045417812185</v>
      </c>
      <c r="I68" s="61"/>
      <c r="J68" s="62"/>
      <c r="K68" s="61"/>
      <c r="L68" s="62"/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4" t="s">
        <v>45</v>
      </c>
      <c r="F69" s="62">
        <v>9.7670324124466426E-2</v>
      </c>
      <c r="G69" s="61" t="s">
        <v>44</v>
      </c>
      <c r="H69" s="62">
        <v>6.734310024568263E-2</v>
      </c>
      <c r="I69" s="61"/>
      <c r="J69" s="62"/>
      <c r="K69" s="61"/>
      <c r="L69" s="62"/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4" t="s">
        <v>82</v>
      </c>
      <c r="F70" s="62">
        <v>9.5071936986620947E-2</v>
      </c>
      <c r="G70" s="63" t="s">
        <v>49</v>
      </c>
      <c r="H70" s="64">
        <v>5.7102616377754128E-2</v>
      </c>
      <c r="I70" s="61"/>
      <c r="J70" s="62"/>
      <c r="K70" s="61"/>
      <c r="L70" s="62"/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5" t="s">
        <v>37</v>
      </c>
      <c r="F71" s="69">
        <v>8.7993268487635543E-2</v>
      </c>
      <c r="G71" s="66" t="s">
        <v>83</v>
      </c>
      <c r="H71" s="67">
        <v>5.6420741100446065E-2</v>
      </c>
      <c r="I71" s="68"/>
      <c r="J71" s="69"/>
      <c r="K71" s="68"/>
      <c r="L71" s="69"/>
    </row>
    <row r="72" spans="2:12" ht="20.25" customHeight="1" thickBot="1" x14ac:dyDescent="0.3">
      <c r="B72" s="55"/>
    </row>
    <row r="73" spans="2:12" ht="20.25" customHeight="1" thickBot="1" x14ac:dyDescent="0.3">
      <c r="C73" s="122">
        <v>2024</v>
      </c>
      <c r="D73" s="123"/>
      <c r="E73" s="123"/>
      <c r="F73" s="123"/>
      <c r="G73" s="123"/>
      <c r="H73" s="123"/>
      <c r="I73" s="123"/>
      <c r="J73" s="123"/>
      <c r="K73" s="123"/>
      <c r="L73" s="124"/>
    </row>
    <row r="74" spans="2:12" ht="20.25" customHeight="1" thickBot="1" x14ac:dyDescent="0.3">
      <c r="B74" s="56" t="s">
        <v>34</v>
      </c>
      <c r="C74" s="125" t="s">
        <v>23</v>
      </c>
      <c r="D74" s="126"/>
      <c r="E74" s="125" t="s">
        <v>24</v>
      </c>
      <c r="F74" s="127"/>
      <c r="G74" s="125" t="s">
        <v>25</v>
      </c>
      <c r="H74" s="126"/>
      <c r="I74" s="127" t="s">
        <v>26</v>
      </c>
      <c r="J74" s="126"/>
      <c r="K74" s="127" t="s">
        <v>35</v>
      </c>
      <c r="L74" s="126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3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4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4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4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5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2">
        <v>2023</v>
      </c>
      <c r="D81" s="123"/>
      <c r="E81" s="123"/>
      <c r="F81" s="123"/>
      <c r="G81" s="123"/>
      <c r="H81" s="123"/>
      <c r="I81" s="123"/>
      <c r="J81" s="123"/>
      <c r="K81" s="123"/>
      <c r="L81" s="124"/>
    </row>
    <row r="82" spans="2:12" ht="20.25" customHeight="1" thickBot="1" x14ac:dyDescent="0.3">
      <c r="B82" s="56" t="s">
        <v>34</v>
      </c>
      <c r="C82" s="125" t="s">
        <v>23</v>
      </c>
      <c r="D82" s="126"/>
      <c r="E82" s="125" t="s">
        <v>24</v>
      </c>
      <c r="F82" s="127"/>
      <c r="G82" s="125" t="s">
        <v>25</v>
      </c>
      <c r="H82" s="126"/>
      <c r="I82" s="127" t="s">
        <v>26</v>
      </c>
      <c r="J82" s="126"/>
      <c r="K82" s="127" t="s">
        <v>35</v>
      </c>
      <c r="L82" s="126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2">
        <v>2022</v>
      </c>
      <c r="D89" s="123"/>
      <c r="E89" s="123"/>
      <c r="F89" s="123"/>
      <c r="G89" s="123"/>
      <c r="H89" s="123"/>
      <c r="I89" s="123"/>
      <c r="J89" s="123"/>
      <c r="K89" s="123"/>
      <c r="L89" s="124"/>
    </row>
    <row r="90" spans="2:12" ht="15.75" thickBot="1" x14ac:dyDescent="0.3">
      <c r="B90" s="56" t="s">
        <v>34</v>
      </c>
      <c r="C90" s="125" t="s">
        <v>23</v>
      </c>
      <c r="D90" s="126"/>
      <c r="E90" s="125" t="s">
        <v>24</v>
      </c>
      <c r="F90" s="127"/>
      <c r="G90" s="125" t="s">
        <v>25</v>
      </c>
      <c r="H90" s="126"/>
      <c r="I90" s="127" t="s">
        <v>26</v>
      </c>
      <c r="J90" s="126"/>
      <c r="K90" s="127" t="s">
        <v>35</v>
      </c>
      <c r="L90" s="126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2">
        <v>2021</v>
      </c>
      <c r="D98" s="123"/>
      <c r="E98" s="123"/>
      <c r="F98" s="123"/>
      <c r="G98" s="123"/>
      <c r="H98" s="123"/>
      <c r="I98" s="123"/>
      <c r="J98" s="123"/>
      <c r="K98" s="123"/>
      <c r="L98" s="124"/>
    </row>
    <row r="99" spans="2:12" ht="15.75" thickBot="1" x14ac:dyDescent="0.3">
      <c r="B99" s="56" t="s">
        <v>34</v>
      </c>
      <c r="C99" s="125" t="s">
        <v>23</v>
      </c>
      <c r="D99" s="126"/>
      <c r="E99" s="125" t="s">
        <v>24</v>
      </c>
      <c r="F99" s="127"/>
      <c r="G99" s="125" t="s">
        <v>25</v>
      </c>
      <c r="H99" s="126"/>
      <c r="I99" s="127" t="s">
        <v>26</v>
      </c>
      <c r="J99" s="126"/>
      <c r="K99" s="127" t="s">
        <v>35</v>
      </c>
      <c r="L99" s="126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2">
        <v>2020</v>
      </c>
      <c r="D107" s="123"/>
      <c r="E107" s="123"/>
      <c r="F107" s="123"/>
      <c r="G107" s="123"/>
      <c r="H107" s="123"/>
      <c r="I107" s="123"/>
      <c r="J107" s="123"/>
      <c r="K107" s="123"/>
      <c r="L107" s="124"/>
    </row>
    <row r="108" spans="2:12" ht="15.75" thickBot="1" x14ac:dyDescent="0.3">
      <c r="B108" s="56" t="s">
        <v>34</v>
      </c>
      <c r="C108" s="125" t="s">
        <v>23</v>
      </c>
      <c r="D108" s="126"/>
      <c r="E108" s="125" t="s">
        <v>24</v>
      </c>
      <c r="F108" s="127"/>
      <c r="G108" s="125" t="s">
        <v>25</v>
      </c>
      <c r="H108" s="126"/>
      <c r="I108" s="127" t="s">
        <v>26</v>
      </c>
      <c r="J108" s="126"/>
      <c r="K108" s="127" t="s">
        <v>35</v>
      </c>
      <c r="L108" s="126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2">
        <v>2019</v>
      </c>
      <c r="D116" s="123"/>
      <c r="E116" s="123"/>
      <c r="F116" s="123"/>
      <c r="G116" s="123"/>
      <c r="H116" s="123"/>
      <c r="I116" s="123"/>
      <c r="J116" s="123"/>
      <c r="K116" s="123"/>
      <c r="L116" s="124"/>
    </row>
    <row r="117" spans="2:12" ht="15.75" thickBot="1" x14ac:dyDescent="0.3">
      <c r="B117" s="56" t="s">
        <v>34</v>
      </c>
      <c r="C117" s="125" t="s">
        <v>23</v>
      </c>
      <c r="D117" s="126"/>
      <c r="E117" s="125" t="s">
        <v>24</v>
      </c>
      <c r="F117" s="127"/>
      <c r="G117" s="125" t="s">
        <v>25</v>
      </c>
      <c r="H117" s="126"/>
      <c r="I117" s="127" t="s">
        <v>26</v>
      </c>
      <c r="J117" s="126"/>
      <c r="K117" s="127" t="s">
        <v>35</v>
      </c>
      <c r="L117" s="126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2">
        <v>2018</v>
      </c>
      <c r="D125" s="123"/>
      <c r="E125" s="123"/>
      <c r="F125" s="123"/>
      <c r="G125" s="123"/>
      <c r="H125" s="123"/>
      <c r="I125" s="123"/>
      <c r="J125" s="123"/>
      <c r="K125" s="123"/>
      <c r="L125" s="124"/>
    </row>
    <row r="126" spans="2:12" ht="15.75" thickBot="1" x14ac:dyDescent="0.3">
      <c r="B126" s="56" t="s">
        <v>34</v>
      </c>
      <c r="C126" s="125" t="s">
        <v>23</v>
      </c>
      <c r="D126" s="126"/>
      <c r="E126" s="125" t="s">
        <v>24</v>
      </c>
      <c r="F126" s="127"/>
      <c r="G126" s="125" t="s">
        <v>25</v>
      </c>
      <c r="H126" s="126"/>
      <c r="I126" s="127" t="s">
        <v>26</v>
      </c>
      <c r="J126" s="126"/>
      <c r="K126" s="127" t="s">
        <v>35</v>
      </c>
      <c r="L126" s="126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2">
        <v>2017</v>
      </c>
      <c r="D134" s="123"/>
      <c r="E134" s="123"/>
      <c r="F134" s="123"/>
      <c r="G134" s="123"/>
      <c r="H134" s="123"/>
      <c r="I134" s="123"/>
      <c r="J134" s="123"/>
      <c r="K134" s="123"/>
      <c r="L134" s="124"/>
    </row>
    <row r="135" spans="2:12" ht="15.75" thickBot="1" x14ac:dyDescent="0.3">
      <c r="B135" s="56" t="s">
        <v>34</v>
      </c>
      <c r="C135" s="125" t="s">
        <v>23</v>
      </c>
      <c r="D135" s="126"/>
      <c r="E135" s="125" t="s">
        <v>24</v>
      </c>
      <c r="F135" s="127"/>
      <c r="G135" s="125" t="s">
        <v>25</v>
      </c>
      <c r="H135" s="126"/>
      <c r="I135" s="127" t="s">
        <v>26</v>
      </c>
      <c r="J135" s="126"/>
      <c r="K135" s="127" t="s">
        <v>35</v>
      </c>
      <c r="L135" s="126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2">
        <v>2016</v>
      </c>
      <c r="D143" s="123"/>
      <c r="E143" s="123"/>
      <c r="F143" s="123"/>
      <c r="G143" s="123"/>
      <c r="H143" s="123"/>
      <c r="I143" s="123"/>
      <c r="J143" s="123"/>
      <c r="K143" s="123"/>
      <c r="L143" s="124"/>
    </row>
    <row r="144" spans="2:12" ht="15.75" thickBot="1" x14ac:dyDescent="0.3">
      <c r="B144" s="56" t="s">
        <v>34</v>
      </c>
      <c r="C144" s="125" t="s">
        <v>23</v>
      </c>
      <c r="D144" s="126"/>
      <c r="E144" s="125" t="s">
        <v>24</v>
      </c>
      <c r="F144" s="127"/>
      <c r="G144" s="125" t="s">
        <v>25</v>
      </c>
      <c r="H144" s="126"/>
      <c r="I144" s="127" t="s">
        <v>26</v>
      </c>
      <c r="J144" s="126"/>
      <c r="K144" s="127" t="s">
        <v>35</v>
      </c>
      <c r="L144" s="126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2">
        <v>2015</v>
      </c>
      <c r="D152" s="123"/>
      <c r="E152" s="123"/>
      <c r="F152" s="123"/>
      <c r="G152" s="123"/>
      <c r="H152" s="123"/>
      <c r="I152" s="123"/>
      <c r="J152" s="123"/>
      <c r="K152" s="123"/>
      <c r="L152" s="124"/>
    </row>
    <row r="153" spans="2:12" ht="15.75" thickBot="1" x14ac:dyDescent="0.3">
      <c r="B153" s="56" t="s">
        <v>34</v>
      </c>
      <c r="C153" s="125" t="s">
        <v>23</v>
      </c>
      <c r="D153" s="126"/>
      <c r="E153" s="125" t="s">
        <v>24</v>
      </c>
      <c r="F153" s="127"/>
      <c r="G153" s="125" t="s">
        <v>25</v>
      </c>
      <c r="H153" s="126"/>
      <c r="I153" s="127" t="s">
        <v>26</v>
      </c>
      <c r="J153" s="126"/>
      <c r="K153" s="127" t="s">
        <v>35</v>
      </c>
      <c r="L153" s="126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2">
        <v>2014</v>
      </c>
      <c r="D161" s="123"/>
      <c r="E161" s="123"/>
      <c r="F161" s="123"/>
      <c r="G161" s="123"/>
      <c r="H161" s="123"/>
      <c r="I161" s="123"/>
      <c r="J161" s="123"/>
      <c r="K161" s="123"/>
      <c r="L161" s="124"/>
    </row>
    <row r="162" spans="2:12" ht="15.75" thickBot="1" x14ac:dyDescent="0.3">
      <c r="B162" s="56" t="s">
        <v>34</v>
      </c>
      <c r="C162" s="125" t="s">
        <v>23</v>
      </c>
      <c r="D162" s="126"/>
      <c r="E162" s="125" t="s">
        <v>24</v>
      </c>
      <c r="F162" s="127"/>
      <c r="G162" s="125" t="s">
        <v>25</v>
      </c>
      <c r="H162" s="126"/>
      <c r="I162" s="127" t="s">
        <v>26</v>
      </c>
      <c r="J162" s="126"/>
      <c r="K162" s="127" t="s">
        <v>35</v>
      </c>
      <c r="L162" s="126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2" t="s">
        <v>55</v>
      </c>
      <c r="D170" s="123"/>
      <c r="E170" s="123"/>
      <c r="F170" s="123"/>
      <c r="G170" s="123"/>
      <c r="H170" s="123"/>
      <c r="I170" s="123"/>
      <c r="J170" s="123"/>
      <c r="K170" s="123"/>
      <c r="L170" s="124"/>
    </row>
    <row r="171" spans="2:12" s="43" customFormat="1" ht="15.75" thickBot="1" x14ac:dyDescent="0.3">
      <c r="B171" s="56" t="s">
        <v>34</v>
      </c>
      <c r="C171" s="125" t="s">
        <v>23</v>
      </c>
      <c r="D171" s="126"/>
      <c r="E171" s="125" t="s">
        <v>24</v>
      </c>
      <c r="F171" s="127"/>
      <c r="G171" s="125" t="s">
        <v>25</v>
      </c>
      <c r="H171" s="126"/>
      <c r="I171" s="127" t="s">
        <v>26</v>
      </c>
      <c r="J171" s="126"/>
      <c r="K171" s="127" t="s">
        <v>35</v>
      </c>
      <c r="L171" s="126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2" t="s">
        <v>56</v>
      </c>
      <c r="D179" s="123"/>
      <c r="E179" s="123"/>
      <c r="F179" s="123"/>
      <c r="G179" s="123"/>
      <c r="H179" s="123"/>
      <c r="I179" s="123"/>
      <c r="J179" s="123"/>
      <c r="K179" s="123"/>
      <c r="L179" s="124"/>
    </row>
    <row r="180" spans="2:12" s="43" customFormat="1" ht="15.75" thickBot="1" x14ac:dyDescent="0.3">
      <c r="B180" s="56" t="s">
        <v>34</v>
      </c>
      <c r="C180" s="125" t="s">
        <v>23</v>
      </c>
      <c r="D180" s="126"/>
      <c r="E180" s="125" t="s">
        <v>24</v>
      </c>
      <c r="F180" s="127"/>
      <c r="G180" s="125" t="s">
        <v>25</v>
      </c>
      <c r="H180" s="126"/>
      <c r="I180" s="127" t="s">
        <v>26</v>
      </c>
      <c r="J180" s="126"/>
      <c r="K180" s="127" t="s">
        <v>35</v>
      </c>
      <c r="L180" s="126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2" t="s">
        <v>57</v>
      </c>
      <c r="D188" s="123"/>
      <c r="E188" s="123"/>
      <c r="F188" s="123"/>
      <c r="G188" s="123"/>
      <c r="H188" s="123"/>
      <c r="I188" s="123"/>
      <c r="J188" s="123"/>
      <c r="K188" s="123"/>
      <c r="L188" s="124"/>
    </row>
    <row r="189" spans="2:12" ht="15.75" thickBot="1" x14ac:dyDescent="0.3">
      <c r="B189" s="56" t="s">
        <v>34</v>
      </c>
      <c r="C189" s="130" t="s">
        <v>23</v>
      </c>
      <c r="D189" s="129"/>
      <c r="E189" s="130" t="s">
        <v>24</v>
      </c>
      <c r="F189" s="128"/>
      <c r="G189" s="130" t="s">
        <v>25</v>
      </c>
      <c r="H189" s="129"/>
      <c r="I189" s="128" t="s">
        <v>26</v>
      </c>
      <c r="J189" s="129"/>
      <c r="K189" s="128" t="s">
        <v>35</v>
      </c>
      <c r="L189" s="129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2" t="s">
        <v>59</v>
      </c>
      <c r="D197" s="123"/>
      <c r="E197" s="123"/>
      <c r="F197" s="123"/>
      <c r="G197" s="123"/>
      <c r="H197" s="123"/>
      <c r="I197" s="123"/>
      <c r="J197" s="123"/>
      <c r="K197" s="123"/>
      <c r="L197" s="124"/>
    </row>
    <row r="198" spans="2:12" ht="15.75" thickBot="1" x14ac:dyDescent="0.3">
      <c r="B198" s="56" t="s">
        <v>34</v>
      </c>
      <c r="C198" s="130" t="s">
        <v>23</v>
      </c>
      <c r="D198" s="129"/>
      <c r="E198" s="130" t="s">
        <v>24</v>
      </c>
      <c r="F198" s="128"/>
      <c r="G198" s="130" t="s">
        <v>25</v>
      </c>
      <c r="H198" s="129"/>
      <c r="I198" s="128" t="s">
        <v>26</v>
      </c>
      <c r="J198" s="129"/>
      <c r="K198" s="128" t="s">
        <v>35</v>
      </c>
      <c r="L198" s="129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2" t="s">
        <v>60</v>
      </c>
      <c r="D206" s="123"/>
      <c r="E206" s="123"/>
      <c r="F206" s="123"/>
      <c r="G206" s="123"/>
      <c r="H206" s="123"/>
      <c r="I206" s="123"/>
      <c r="J206" s="123"/>
      <c r="K206" s="123"/>
      <c r="L206" s="124"/>
    </row>
    <row r="207" spans="2:12" ht="15.75" thickBot="1" x14ac:dyDescent="0.3">
      <c r="B207" s="56" t="s">
        <v>34</v>
      </c>
      <c r="C207" s="130" t="s">
        <v>23</v>
      </c>
      <c r="D207" s="129"/>
      <c r="E207" s="130" t="s">
        <v>24</v>
      </c>
      <c r="F207" s="128"/>
      <c r="G207" s="130" t="s">
        <v>25</v>
      </c>
      <c r="H207" s="129"/>
      <c r="I207" s="128" t="s">
        <v>26</v>
      </c>
      <c r="J207" s="129"/>
      <c r="K207" s="128" t="s">
        <v>35</v>
      </c>
      <c r="L207" s="129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2" t="s">
        <v>62</v>
      </c>
      <c r="D215" s="123"/>
      <c r="E215" s="123"/>
      <c r="F215" s="123"/>
      <c r="G215" s="123"/>
      <c r="H215" s="123"/>
      <c r="I215" s="123"/>
      <c r="J215" s="123"/>
      <c r="K215" s="123"/>
      <c r="L215" s="124"/>
    </row>
    <row r="216" spans="2:12" ht="15.75" thickBot="1" x14ac:dyDescent="0.3">
      <c r="B216" s="56" t="s">
        <v>34</v>
      </c>
      <c r="C216" s="130" t="s">
        <v>23</v>
      </c>
      <c r="D216" s="129"/>
      <c r="E216" s="130" t="s">
        <v>24</v>
      </c>
      <c r="F216" s="128"/>
      <c r="G216" s="130" t="s">
        <v>25</v>
      </c>
      <c r="H216" s="129"/>
      <c r="I216" s="128" t="s">
        <v>26</v>
      </c>
      <c r="J216" s="129"/>
      <c r="K216" s="128" t="s">
        <v>35</v>
      </c>
      <c r="L216" s="129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2" t="s">
        <v>63</v>
      </c>
      <c r="D224" s="123"/>
      <c r="E224" s="123"/>
      <c r="F224" s="123"/>
      <c r="G224" s="123"/>
      <c r="H224" s="123"/>
      <c r="I224" s="123"/>
      <c r="J224" s="123"/>
      <c r="K224" s="123"/>
      <c r="L224" s="124"/>
    </row>
    <row r="225" spans="2:12" ht="15.75" thickBot="1" x14ac:dyDescent="0.3">
      <c r="B225" s="56" t="s">
        <v>34</v>
      </c>
      <c r="C225" s="130" t="s">
        <v>23</v>
      </c>
      <c r="D225" s="129"/>
      <c r="E225" s="130" t="s">
        <v>24</v>
      </c>
      <c r="F225" s="128"/>
      <c r="G225" s="130" t="s">
        <v>25</v>
      </c>
      <c r="H225" s="129"/>
      <c r="I225" s="128" t="s">
        <v>26</v>
      </c>
      <c r="J225" s="129"/>
      <c r="K225" s="128" t="s">
        <v>35</v>
      </c>
      <c r="L225" s="129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38"/>
  <sheetViews>
    <sheetView showGridLines="0" workbookViewId="0">
      <pane ySplit="12" topLeftCell="A225" activePane="bottomLeft" state="frozen"/>
      <selection pane="bottomLeft" activeCell="E237" sqref="E237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1" t="s">
        <v>15</v>
      </c>
      <c r="D10" s="132"/>
      <c r="E10" s="18" t="s">
        <v>17</v>
      </c>
    </row>
    <row r="11" spans="2:5" ht="15.75" customHeight="1" x14ac:dyDescent="0.25">
      <c r="B11" s="82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5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5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6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5">
        <v>6150991.0899999999</v>
      </c>
      <c r="D199" s="86">
        <v>1052.2479999999998</v>
      </c>
      <c r="E199" s="28">
        <v>5845.5716618135648</v>
      </c>
    </row>
    <row r="200" spans="2:6" x14ac:dyDescent="0.25">
      <c r="B200" s="27">
        <v>44774</v>
      </c>
      <c r="C200" s="85">
        <v>7316283.0399999963</v>
      </c>
      <c r="D200" s="86">
        <v>1279.24</v>
      </c>
      <c r="E200" s="28">
        <v>5719.2419248929018</v>
      </c>
    </row>
    <row r="201" spans="2:6" x14ac:dyDescent="0.25">
      <c r="B201" s="27">
        <v>44805</v>
      </c>
      <c r="C201" s="85">
        <v>7148338.5499999989</v>
      </c>
      <c r="D201" s="86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5">
        <v>10374034.42</v>
      </c>
      <c r="D202" s="86">
        <v>1970.9590000000001</v>
      </c>
      <c r="E202" s="28">
        <v>5263.4450640525756</v>
      </c>
      <c r="F202" s="17"/>
    </row>
    <row r="203" spans="2:6" x14ac:dyDescent="0.25">
      <c r="B203" s="97">
        <v>44866</v>
      </c>
      <c r="C203" s="85">
        <v>7883489.299999998</v>
      </c>
      <c r="D203" s="86">
        <v>1456.1610000000001</v>
      </c>
      <c r="E203" s="28">
        <v>5413.885758511592</v>
      </c>
      <c r="F203" s="17"/>
    </row>
    <row r="204" spans="2:6" x14ac:dyDescent="0.25">
      <c r="B204" s="97">
        <v>44896</v>
      </c>
      <c r="C204" s="95">
        <v>5261772.75</v>
      </c>
      <c r="D204" s="86">
        <v>986.92859999999996</v>
      </c>
      <c r="E204" s="28">
        <v>5331.4624279811123</v>
      </c>
    </row>
    <row r="205" spans="2:6" x14ac:dyDescent="0.25">
      <c r="B205" s="96">
        <v>44927</v>
      </c>
      <c r="C205" s="99">
        <v>8917802.4099999964</v>
      </c>
      <c r="D205" s="25">
        <v>1674.9587999999997</v>
      </c>
      <c r="E205" s="26">
        <v>5324.1920995310438</v>
      </c>
    </row>
    <row r="206" spans="2:6" x14ac:dyDescent="0.25">
      <c r="B206" s="97">
        <v>44958</v>
      </c>
      <c r="C206" s="85">
        <v>6017163.4499999993</v>
      </c>
      <c r="D206" s="86">
        <v>1129.1610000000001</v>
      </c>
      <c r="E206" s="28">
        <v>5328.8799825711294</v>
      </c>
    </row>
    <row r="207" spans="2:6" x14ac:dyDescent="0.25">
      <c r="B207" s="97">
        <v>44986</v>
      </c>
      <c r="C207" s="85">
        <v>3644021.2399999998</v>
      </c>
      <c r="D207" s="86">
        <v>672.01199999999994</v>
      </c>
      <c r="E207" s="28">
        <v>5422.553823443629</v>
      </c>
    </row>
    <row r="208" spans="2:6" x14ac:dyDescent="0.25">
      <c r="B208" s="97">
        <v>45017</v>
      </c>
      <c r="C208" s="85">
        <v>3060483.7799999993</v>
      </c>
      <c r="D208" s="86">
        <v>561.52900000000011</v>
      </c>
      <c r="E208" s="28">
        <v>5450.2684278104934</v>
      </c>
    </row>
    <row r="209" spans="2:5" x14ac:dyDescent="0.25">
      <c r="B209" s="97">
        <v>45047</v>
      </c>
      <c r="C209" s="85">
        <v>1955178.7099999997</v>
      </c>
      <c r="D209" s="86">
        <v>370.7158</v>
      </c>
      <c r="E209" s="28">
        <v>5274.0636088345836</v>
      </c>
    </row>
    <row r="210" spans="2:5" x14ac:dyDescent="0.25">
      <c r="B210" s="97">
        <v>45078</v>
      </c>
      <c r="C210" s="85">
        <v>3201182.8899999997</v>
      </c>
      <c r="D210" s="86">
        <v>627.54223999999999</v>
      </c>
      <c r="E210" s="28">
        <v>5101.143295150936</v>
      </c>
    </row>
    <row r="211" spans="2:5" x14ac:dyDescent="0.25">
      <c r="B211" s="97">
        <v>45108</v>
      </c>
      <c r="C211" s="85">
        <v>3207081.1199999987</v>
      </c>
      <c r="D211" s="86">
        <v>616.78800000000001</v>
      </c>
      <c r="E211" s="28">
        <v>5199.649020408955</v>
      </c>
    </row>
    <row r="212" spans="2:5" x14ac:dyDescent="0.25">
      <c r="B212" s="97">
        <v>45139</v>
      </c>
      <c r="C212" s="85">
        <v>2322882.1999999993</v>
      </c>
      <c r="D212" s="86">
        <v>454.56000000000006</v>
      </c>
      <c r="E212" s="28">
        <v>5110.1773143259388</v>
      </c>
    </row>
    <row r="213" spans="2:5" x14ac:dyDescent="0.25">
      <c r="B213" s="97">
        <v>45170</v>
      </c>
      <c r="C213" s="85">
        <v>5930311.8200000003</v>
      </c>
      <c r="D213" s="86">
        <v>1223.2705000000001</v>
      </c>
      <c r="E213" s="28">
        <v>4847.9153384308702</v>
      </c>
    </row>
    <row r="214" spans="2:5" x14ac:dyDescent="0.25">
      <c r="B214" s="97">
        <v>45200</v>
      </c>
      <c r="C214" s="85">
        <v>6630226.7700000005</v>
      </c>
      <c r="D214" s="86">
        <v>1434.001</v>
      </c>
      <c r="E214" s="28">
        <v>4623.5858761604777</v>
      </c>
    </row>
    <row r="215" spans="2:5" x14ac:dyDescent="0.25">
      <c r="B215" s="97">
        <v>45231</v>
      </c>
      <c r="C215" s="85">
        <v>4083068.6799999992</v>
      </c>
      <c r="D215" s="86">
        <v>864.75099999999998</v>
      </c>
      <c r="E215" s="28">
        <v>4721.6697985894198</v>
      </c>
    </row>
    <row r="216" spans="2:5" x14ac:dyDescent="0.25">
      <c r="B216" s="98">
        <v>45261</v>
      </c>
      <c r="C216" s="100">
        <v>5966532.4400000004</v>
      </c>
      <c r="D216" s="30">
        <v>1309.0450000000001</v>
      </c>
      <c r="E216" s="31">
        <v>4557.9276801026699</v>
      </c>
    </row>
    <row r="217" spans="2:5" x14ac:dyDescent="0.25">
      <c r="B217" s="96">
        <v>45292</v>
      </c>
      <c r="C217" s="99">
        <v>5897478.4500000011</v>
      </c>
      <c r="D217" s="25">
        <v>1227.9149899999998</v>
      </c>
      <c r="E217" s="26">
        <v>4802.8393643113704</v>
      </c>
    </row>
    <row r="218" spans="2:5" x14ac:dyDescent="0.25">
      <c r="B218" s="97">
        <v>45323</v>
      </c>
      <c r="C218" s="85">
        <v>3366684.11</v>
      </c>
      <c r="D218" s="86">
        <v>672.30000000000007</v>
      </c>
      <c r="E218" s="28">
        <v>5007.7110069909259</v>
      </c>
    </row>
    <row r="219" spans="2:5" x14ac:dyDescent="0.25">
      <c r="B219" s="97">
        <v>45352</v>
      </c>
      <c r="C219" s="85">
        <v>4226758.8100000005</v>
      </c>
      <c r="D219" s="86">
        <v>793.05700000000002</v>
      </c>
      <c r="E219" s="28">
        <v>5329.7036782980294</v>
      </c>
    </row>
    <row r="220" spans="2:5" x14ac:dyDescent="0.25">
      <c r="B220" s="97">
        <v>45383</v>
      </c>
      <c r="C220" s="85">
        <v>3726107.3000000007</v>
      </c>
      <c r="D220" s="86">
        <v>707.125</v>
      </c>
      <c r="E220" s="28">
        <v>5269.375711507867</v>
      </c>
    </row>
    <row r="221" spans="2:5" x14ac:dyDescent="0.25">
      <c r="B221" s="97">
        <v>45413</v>
      </c>
      <c r="C221" s="85">
        <v>5192830.71</v>
      </c>
      <c r="D221" s="86">
        <v>951.38589000000002</v>
      </c>
      <c r="E221" s="28">
        <v>5458.1750313744933</v>
      </c>
    </row>
    <row r="222" spans="2:5" x14ac:dyDescent="0.25">
      <c r="B222" s="97">
        <v>45444</v>
      </c>
      <c r="C222" s="85">
        <v>5182916.2699999996</v>
      </c>
      <c r="D222" s="86">
        <v>899.47400000000005</v>
      </c>
      <c r="E222" s="28">
        <v>5762.1635200128067</v>
      </c>
    </row>
    <row r="223" spans="2:5" x14ac:dyDescent="0.25">
      <c r="B223" s="97">
        <v>45474</v>
      </c>
      <c r="C223" s="85">
        <v>6994296.7099999981</v>
      </c>
      <c r="D223" s="86">
        <v>1169.6678999999999</v>
      </c>
      <c r="E223" s="28">
        <v>5979.7286990606462</v>
      </c>
    </row>
    <row r="224" spans="2:5" x14ac:dyDescent="0.25">
      <c r="B224" s="97">
        <v>45505</v>
      </c>
      <c r="C224" s="85">
        <v>6737754.1800000025</v>
      </c>
      <c r="D224" s="86">
        <v>1156.4589900000001</v>
      </c>
      <c r="E224" s="28">
        <v>5826.1937848742928</v>
      </c>
    </row>
    <row r="225" spans="2:5" x14ac:dyDescent="0.25">
      <c r="B225" s="97">
        <v>45536</v>
      </c>
      <c r="C225" s="85">
        <v>5637754.5399999991</v>
      </c>
      <c r="D225" s="86">
        <v>942.38959999999997</v>
      </c>
      <c r="E225" s="28">
        <v>5982.4031801709179</v>
      </c>
    </row>
    <row r="226" spans="2:5" x14ac:dyDescent="0.25">
      <c r="B226" s="97">
        <v>45566</v>
      </c>
      <c r="C226" s="85">
        <v>8057236.3600000003</v>
      </c>
      <c r="D226" s="86">
        <v>1347.855</v>
      </c>
      <c r="E226" s="28">
        <v>5977.8213235103185</v>
      </c>
    </row>
    <row r="227" spans="2:5" x14ac:dyDescent="0.25">
      <c r="B227" s="97">
        <v>45597</v>
      </c>
      <c r="C227" s="85">
        <v>7582816.5000000009</v>
      </c>
      <c r="D227" s="86">
        <v>1242.7806</v>
      </c>
      <c r="E227" s="28">
        <v>6101.4924919169162</v>
      </c>
    </row>
    <row r="228" spans="2:5" x14ac:dyDescent="0.25">
      <c r="B228" s="98">
        <v>45627</v>
      </c>
      <c r="C228" s="110">
        <v>7970321.6200000001</v>
      </c>
      <c r="D228" s="111">
        <v>1266.8689999999999</v>
      </c>
      <c r="E228" s="112">
        <v>6291.3542126297198</v>
      </c>
    </row>
    <row r="229" spans="2:5" x14ac:dyDescent="0.25">
      <c r="B229" s="96">
        <v>45658</v>
      </c>
      <c r="C229" s="99">
        <v>9129296.4400000013</v>
      </c>
      <c r="D229" s="25">
        <v>1442.1079999999999</v>
      </c>
      <c r="E229" s="26">
        <v>6330.5220136078588</v>
      </c>
    </row>
    <row r="230" spans="2:5" x14ac:dyDescent="0.25">
      <c r="B230" s="97">
        <v>45689</v>
      </c>
      <c r="C230" s="85">
        <v>3252594.43</v>
      </c>
      <c r="D230" s="86">
        <v>505.90199999999999</v>
      </c>
      <c r="E230" s="28">
        <v>6429.2974330996922</v>
      </c>
    </row>
    <row r="231" spans="2:5" x14ac:dyDescent="0.25">
      <c r="B231" s="97">
        <v>45717</v>
      </c>
      <c r="C231" s="85">
        <v>4549114.1099999994</v>
      </c>
      <c r="D231" s="86">
        <v>700.59928000000002</v>
      </c>
      <c r="E231" s="28">
        <v>6493.1755425155434</v>
      </c>
    </row>
    <row r="232" spans="2:5" x14ac:dyDescent="0.25">
      <c r="B232" s="97">
        <v>45748</v>
      </c>
      <c r="C232" s="85">
        <v>7633529.6599999992</v>
      </c>
      <c r="D232" s="86">
        <v>1173.68379</v>
      </c>
      <c r="E232" s="28">
        <v>6503.906524942292</v>
      </c>
    </row>
    <row r="233" spans="2:5" x14ac:dyDescent="0.25">
      <c r="B233" s="97">
        <v>45778</v>
      </c>
      <c r="C233" s="85">
        <v>3331605.73</v>
      </c>
      <c r="D233" s="86">
        <v>494.00599999999997</v>
      </c>
      <c r="E233" s="28">
        <v>6744.0592421954389</v>
      </c>
    </row>
    <row r="234" spans="2:5" x14ac:dyDescent="0.25">
      <c r="B234" s="97">
        <v>45809</v>
      </c>
      <c r="C234" s="85">
        <v>6888888.7799999993</v>
      </c>
      <c r="D234" s="86">
        <v>1007.3151199999999</v>
      </c>
      <c r="E234" s="28">
        <v>6838.8616861027558</v>
      </c>
    </row>
    <row r="235" spans="2:5" x14ac:dyDescent="0.25">
      <c r="B235" s="97">
        <v>45839</v>
      </c>
      <c r="C235" s="85">
        <v>7104442.9499999993</v>
      </c>
      <c r="D235" s="86">
        <v>1044.6950000000002</v>
      </c>
      <c r="E235" s="28">
        <v>6800.4948334202791</v>
      </c>
    </row>
    <row r="236" spans="2:5" x14ac:dyDescent="0.25">
      <c r="B236" s="97">
        <v>45870</v>
      </c>
      <c r="C236" s="85">
        <v>8346339.1499999994</v>
      </c>
      <c r="D236" s="86">
        <v>1217.7443000000001</v>
      </c>
      <c r="E236" s="28">
        <v>6851.0146916721342</v>
      </c>
    </row>
    <row r="237" spans="2:5" x14ac:dyDescent="0.25">
      <c r="B237" s="98">
        <v>45901</v>
      </c>
      <c r="C237" s="100">
        <v>5619235.5300000003</v>
      </c>
      <c r="D237" s="30">
        <v>811.37350000000004</v>
      </c>
      <c r="E237" s="31">
        <v>6925.5842469590143</v>
      </c>
    </row>
    <row r="238" spans="2:5" x14ac:dyDescent="0.25">
      <c r="B238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430C937-8286-41EA-AE3E-1FD8F38E8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2025-10-06T14:01:53Z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