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739" documentId="13_ncr:1_{C229F043-1FD6-4A9B-82A9-8F36A51AF250}" xr6:coauthVersionLast="47" xr6:coauthVersionMax="47" xr10:uidLastSave="{A4C44366-86CF-4487-AB3D-DA375A7449D3}"/>
  <bookViews>
    <workbookView xWindow="-108" yWindow="-108" windowWidth="23256" windowHeight="1245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2" l="1"/>
  <c r="K286" i="3"/>
  <c r="C286" i="3"/>
  <c r="C283" i="3"/>
  <c r="K283" i="3" s="1"/>
  <c r="C282" i="3"/>
  <c r="K282" i="3" s="1"/>
  <c r="F286" i="3"/>
  <c r="C287" i="3"/>
  <c r="K287" i="3" s="1"/>
  <c r="D285" i="3"/>
  <c r="C285" i="3" s="1"/>
  <c r="D284" i="3"/>
  <c r="C284" i="3" s="1"/>
  <c r="P67" i="2"/>
  <c r="AJ35" i="1"/>
  <c r="AJ70" i="1"/>
  <c r="R70" i="1"/>
  <c r="R35" i="1"/>
  <c r="O105" i="1"/>
  <c r="AG70" i="1"/>
  <c r="O70" i="1"/>
  <c r="P70" i="1" s="1"/>
  <c r="O35" i="1"/>
  <c r="AG35" i="1"/>
  <c r="F287" i="3" l="1"/>
  <c r="F285" i="3"/>
  <c r="K285" i="3"/>
  <c r="F284" i="3"/>
  <c r="K284" i="3"/>
  <c r="F283" i="3"/>
  <c r="C277" i="3"/>
  <c r="C278" i="3"/>
  <c r="C279" i="3"/>
  <c r="C281" i="3"/>
  <c r="G282" i="3"/>
  <c r="C280" i="3"/>
  <c r="G281" i="3"/>
  <c r="G280" i="3"/>
  <c r="G279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<sst xmlns="http://schemas.openxmlformats.org/spreadsheetml/2006/main" count="363" uniqueCount="106">
  <si>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</si>
  <si>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</si>
  <si>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</si>
  <si>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</si>
  <si>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</si>
  <si>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</si>
  <si>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</si>
  <si>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</si>
  <si>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</si>
  <si>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</si>
  <si>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</si>
  <si>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</si>
  <si>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</si>
  <si>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</si>
  <si>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</si>
  <si>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</si>
  <si>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</si>
  <si>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</si>
  <si>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</si>
  <si>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</si>
  <si>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</si>
  <si>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</si>
  <si>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</si>
  <si>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</si>
  <si>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</si>
  <si>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</si>
  <si>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</si>
  <si>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</si>
  <si>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</si>
  <si>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</si>
  <si>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</si>
  <si>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</si>
  <si>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</si>
  <si>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</si>
  <si>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</si>
  <si>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</si>
  <si>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</si>
  <si>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</si>
  <si>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</si>
  <si>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</si>
  <si>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</si>
  <si>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</si>
  <si>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</si>
  <si>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</si>
  <si>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</si>
  <si>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</si>
  <si>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</si>
  <si>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</si>
  <si>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</si>
  <si>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</si>
  <si>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</si>
  <si>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</si>
  <si>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</si>
  <si>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</si>
  <si>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</si>
  <si>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</si>
  <si>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</si>
  <si>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</si>
  <si>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</si>
  <si>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</si>
  <si>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</si>
  <si>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</si>
  <si>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</si>
  <si>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</si>
  <si>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</si>
  <si>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</si>
  <si>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</si>
  <si>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</si>
  <si>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</si>
  <si>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</si>
  <si>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</si>
  <si>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</si>
  <si>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</si>
  <si>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</si>
  <si>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</si>
  <si>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</si>
  <si>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</si>
  <si>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</si>
  <si>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</si>
  <si>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</si>
  <si>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</si>
  <si>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</si>
  <si>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</si>
  <si>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</si>
  <si>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</si>
  <si>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</si>
  <si>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</si>
  <si>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</si>
  <si>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</si>
  <si>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</si>
  <si>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</si>
  <si>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</si>
  <si>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</si>
  <si>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</si>
  <si>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</si>
  <si>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</si>
  <si>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</si>
  <si>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</si>
  <si>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</si>
  <si>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</si>
  <si>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</si>
  <si>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</t>
  </si>
  <si>
    <t>Incluye reliquidación pagada en enero 2025 agosto-noviembre</t>
  </si>
  <si>
    <t>Incluye reliquidación pagada en febrero 2025 diciembre- enero</t>
  </si>
  <si>
    <t>Incluye reliquidación pagada en febrero 2025 diciembre- enero. Incluye reliquidación abril 25 enero-mar25</t>
  </si>
  <si>
    <t xml:space="preserve"> Incluye reliquidación abril 25 enero-mar25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</si>
</sst>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0.000000"/>
    <numFmt numFmtId="169" formatCode="General_)"/>
    <numFmt numFmtId="170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69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0" fontId="1" fillId="0" borderId="54" xfId="42" applyNumberFormat="1" applyFill="1" applyBorder="1"/>
    <xf numFmtId="170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0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170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2" fontId="0" fillId="43" borderId="7" xfId="0" applyNumberFormat="1" applyFill="1" applyBorder="1" applyAlignment="1">
      <alignment horizontal="center"/>
    </xf>
    <xf numFmtId="2" fontId="0" fillId="43" borderId="5" xfId="0" applyNumberFormat="1" applyFill="1" applyBorder="1" applyAlignment="1">
      <alignment horizontal="center"/>
    </xf>
    <xf numFmtId="2" fontId="0" fillId="0" borderId="83" xfId="0" applyNumberFormat="1" applyFill="1" applyBorder="1" applyAlignment="1">
      <alignment horizontal="right"/>
    </xf>
    <xf numFmtId="166" fontId="0" fillId="0" borderId="22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S107" sqref="S107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9" width="10.88671875" style="1" customWidth="1"/>
    <col min="40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07" t="s">
        <v>100</v>
      </c>
      <c r="F10" s="308"/>
      <c r="G10" s="308"/>
      <c r="H10" s="308"/>
      <c r="I10" s="308"/>
      <c r="J10" s="308"/>
      <c r="K10" s="308"/>
      <c r="L10" s="308"/>
      <c r="M10" s="309"/>
      <c r="N10" s="17"/>
      <c r="O10" s="7"/>
      <c r="P10" s="7"/>
      <c r="Q10" s="18"/>
      <c r="R10" s="7"/>
      <c r="S10" s="7"/>
      <c r="T10" s="19"/>
      <c r="U10" s="15"/>
      <c r="V10" s="16"/>
      <c r="W10" s="304" t="s">
        <v>3</v>
      </c>
      <c r="X10" s="305"/>
      <c r="Y10" s="305"/>
      <c r="Z10" s="305"/>
      <c r="AA10" s="305"/>
      <c r="AB10" s="305"/>
      <c r="AC10" s="305"/>
      <c r="AD10" s="305"/>
      <c r="AE10" s="306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85" customFormat="1" ht="15" customHeight="1">
      <c r="A35" s="22"/>
      <c r="B35" s="206">
        <v>2024</v>
      </c>
      <c r="C35" s="223">
        <v>14.202466787634474</v>
      </c>
      <c r="D35" s="294">
        <v>15.434719101666696</v>
      </c>
      <c r="E35" s="294">
        <v>16.136467771275814</v>
      </c>
      <c r="F35" s="294">
        <v>16.291173494065244</v>
      </c>
      <c r="G35" s="294">
        <v>16.307808885434902</v>
      </c>
      <c r="H35" s="222">
        <v>15.35</v>
      </c>
      <c r="I35" s="294">
        <v>16.048750103626539</v>
      </c>
      <c r="J35" s="294">
        <v>16.068698726322594</v>
      </c>
      <c r="K35" s="294">
        <v>16.366159517806743</v>
      </c>
      <c r="L35" s="294">
        <v>16.078805682834602</v>
      </c>
      <c r="M35" s="300">
        <v>16.40427955623813</v>
      </c>
      <c r="N35" s="300">
        <v>17.066933052419145</v>
      </c>
      <c r="O35" s="41">
        <f t="shared" si="9"/>
        <v>15.979688556610407</v>
      </c>
      <c r="P35" s="42">
        <f t="shared" si="10"/>
        <v>-3.9782883163184124E-3</v>
      </c>
      <c r="Q35" s="41">
        <v>16.016693895868457</v>
      </c>
      <c r="R35" s="42">
        <f t="shared" si="11"/>
        <v>8.9626420631419013E-3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22">
        <v>16.02</v>
      </c>
      <c r="AF35" s="222">
        <v>16.5</v>
      </c>
      <c r="AG35" s="41">
        <f t="shared" ref="AG35" si="12">AVERAGE(U35:AF35)</f>
        <v>15.4825</v>
      </c>
      <c r="AH35" s="42">
        <f t="shared" ref="AH35" si="13">AG35/AG34-1</f>
        <v>-3.209169054441241E-2</v>
      </c>
      <c r="AI35" s="41">
        <v>15.493561842734602</v>
      </c>
      <c r="AJ35" s="42">
        <f t="shared" si="8"/>
        <v>-2.0525375000054025E-2</v>
      </c>
      <c r="AK35" s="29"/>
    </row>
    <row r="36" spans="1:37" s="293" customFormat="1" ht="15" customHeight="1" thickBot="1">
      <c r="A36" s="286"/>
      <c r="B36" s="287">
        <v>2025</v>
      </c>
      <c r="C36" s="299">
        <v>17.95319595013418</v>
      </c>
      <c r="D36" s="299">
        <v>17.876495935022106</v>
      </c>
      <c r="E36" s="299">
        <v>18.202586986026578</v>
      </c>
      <c r="F36" s="295">
        <v>18.050961522087448</v>
      </c>
      <c r="G36" s="295">
        <v>17.679768696786645</v>
      </c>
      <c r="H36" s="259"/>
      <c r="I36" s="259"/>
      <c r="J36" s="259"/>
      <c r="K36" s="259"/>
      <c r="L36" s="259"/>
      <c r="M36" s="259"/>
      <c r="N36" s="259"/>
      <c r="O36" s="288"/>
      <c r="P36" s="289"/>
      <c r="Q36" s="290"/>
      <c r="R36" s="289"/>
      <c r="S36" s="291"/>
      <c r="T36" s="287">
        <v>2025</v>
      </c>
      <c r="U36" s="303">
        <v>16.87</v>
      </c>
      <c r="V36" s="259">
        <v>17.239999999999998</v>
      </c>
      <c r="W36" s="259">
        <v>17.61</v>
      </c>
      <c r="X36" s="295">
        <v>18.024741077837241</v>
      </c>
      <c r="Y36" s="295">
        <v>17.679768696786645</v>
      </c>
      <c r="Z36" s="259"/>
      <c r="AA36" s="259"/>
      <c r="AB36" s="259"/>
      <c r="AC36" s="259"/>
      <c r="AD36" s="259"/>
      <c r="AE36" s="259"/>
      <c r="AF36" s="259"/>
      <c r="AG36" s="288"/>
      <c r="AH36" s="289"/>
      <c r="AI36" s="288"/>
      <c r="AJ36" s="289"/>
      <c r="AK36" s="292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10"/>
      <c r="C44" s="311"/>
      <c r="D44" s="311"/>
      <c r="E44" s="312"/>
      <c r="F44" s="312"/>
      <c r="G44" s="312"/>
      <c r="H44" s="312"/>
      <c r="I44" s="312"/>
      <c r="J44" s="312"/>
      <c r="K44" s="312"/>
      <c r="L44" s="312"/>
      <c r="M44" s="312"/>
      <c r="N44" s="311"/>
      <c r="O44" s="311"/>
      <c r="P44" s="311"/>
      <c r="Q44" s="311"/>
      <c r="R44" s="311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07" t="s">
        <v>97</v>
      </c>
      <c r="F45" s="308"/>
      <c r="G45" s="308"/>
      <c r="H45" s="308"/>
      <c r="I45" s="308"/>
      <c r="J45" s="308"/>
      <c r="K45" s="308"/>
      <c r="L45" s="308"/>
      <c r="M45" s="309"/>
      <c r="N45" s="72"/>
      <c r="O45" s="7"/>
      <c r="P45" s="7"/>
      <c r="Q45" s="7"/>
      <c r="R45" s="7"/>
      <c r="S45" s="7"/>
      <c r="T45" s="73"/>
      <c r="U45" s="7"/>
      <c r="V45" s="71"/>
      <c r="W45" s="304" t="s">
        <v>25</v>
      </c>
      <c r="X45" s="305"/>
      <c r="Y45" s="305"/>
      <c r="Z45" s="305"/>
      <c r="AA45" s="305"/>
      <c r="AB45" s="305"/>
      <c r="AC45" s="305"/>
      <c r="AD45" s="305"/>
      <c r="AE45" s="306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294">
        <v>0.39465900692082884</v>
      </c>
      <c r="E70" s="294">
        <v>0.41999083239051077</v>
      </c>
      <c r="F70" s="294">
        <v>0.42337829709881353</v>
      </c>
      <c r="G70" s="294">
        <v>0.42340349167709268</v>
      </c>
      <c r="H70" s="222">
        <v>0.39090353468473055</v>
      </c>
      <c r="I70" s="294">
        <v>0.39960037108775803</v>
      </c>
      <c r="J70" s="294">
        <v>0.39839090410875672</v>
      </c>
      <c r="K70" s="294">
        <v>0.39820339459383802</v>
      </c>
      <c r="L70" s="294">
        <v>0.38697486601286651</v>
      </c>
      <c r="M70" s="300">
        <v>0.38624660488893908</v>
      </c>
      <c r="N70" s="300">
        <v>0.38780551824443055</v>
      </c>
      <c r="O70" s="41">
        <f t="shared" ref="O70" si="23">AVERAGE(C70:N70)</f>
        <v>0.39770244349729178</v>
      </c>
      <c r="P70" s="42">
        <f>+O70/O69-1</f>
        <v>-3.6896234776454651E-2</v>
      </c>
      <c r="Q70" s="41">
        <v>0.39658372155990007</v>
      </c>
      <c r="R70" s="42">
        <f t="shared" si="21"/>
        <v>-2.9637850436252777E-2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22">
        <v>0.37719855901674088</v>
      </c>
      <c r="AF70" s="222">
        <v>0.37389075763421575</v>
      </c>
      <c r="AG70" s="41">
        <f t="shared" ref="AG70" si="24">AVERAGE(U70:AF70)</f>
        <v>0.38533965945345633</v>
      </c>
      <c r="AH70" s="42">
        <f t="shared" ref="AH70" si="25">AG70/AG69-1</f>
        <v>-6.5410902224507295E-2</v>
      </c>
      <c r="AI70" s="41">
        <v>0.38363202432610127</v>
      </c>
      <c r="AJ70" s="42">
        <f t="shared" si="18"/>
        <v>-5.9630303130553064E-2</v>
      </c>
      <c r="AK70" s="29"/>
    </row>
    <row r="71" spans="1:37" s="293" customFormat="1" ht="15" customHeight="1" thickBot="1">
      <c r="A71" s="286"/>
      <c r="B71" s="287">
        <v>2025</v>
      </c>
      <c r="C71" s="299">
        <v>0.41092231517816846</v>
      </c>
      <c r="D71" s="299">
        <v>0.41460435408358903</v>
      </c>
      <c r="E71" s="299">
        <v>0.43061642700732367</v>
      </c>
      <c r="F71" s="295">
        <v>0.4266963294744574</v>
      </c>
      <c r="G71" s="295">
        <v>0.42415835844697097</v>
      </c>
      <c r="H71" s="208"/>
      <c r="I71" s="208"/>
      <c r="J71" s="208"/>
      <c r="K71" s="208"/>
      <c r="L71" s="208"/>
      <c r="M71" s="208"/>
      <c r="N71" s="208"/>
      <c r="O71" s="288"/>
      <c r="P71" s="289"/>
      <c r="Q71" s="290"/>
      <c r="R71" s="289"/>
      <c r="S71" s="291"/>
      <c r="T71" s="287">
        <v>2025</v>
      </c>
      <c r="U71" s="303">
        <v>0.38575831890099893</v>
      </c>
      <c r="V71" s="259">
        <v>0.40024834071266774</v>
      </c>
      <c r="W71" s="259">
        <v>0.41610135743543619</v>
      </c>
      <c r="X71" s="295">
        <v>0.4260765194269393</v>
      </c>
      <c r="Y71" s="295">
        <v>0.42415835844697097</v>
      </c>
      <c r="Z71" s="259"/>
      <c r="AA71" s="259"/>
      <c r="AB71" s="259"/>
      <c r="AC71" s="259"/>
      <c r="AD71" s="259"/>
      <c r="AE71" s="259"/>
      <c r="AF71" s="259"/>
      <c r="AG71" s="288"/>
      <c r="AH71" s="289"/>
      <c r="AI71" s="288"/>
      <c r="AJ71" s="289"/>
      <c r="AK71" s="292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77"/>
      <c r="P72" s="277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56"/>
      <c r="I74" s="56"/>
      <c r="J74" s="7"/>
      <c r="K74" s="7"/>
      <c r="L74" s="7"/>
      <c r="M74" s="7"/>
      <c r="N74" s="7"/>
      <c r="O74" s="7"/>
      <c r="P74" s="7"/>
      <c r="Q74" s="298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10"/>
      <c r="C79" s="311"/>
      <c r="D79" s="311"/>
      <c r="E79" s="311"/>
      <c r="F79" s="312"/>
      <c r="G79" s="312"/>
      <c r="H79" s="312"/>
      <c r="I79" s="312"/>
      <c r="J79" s="312"/>
      <c r="K79" s="311"/>
      <c r="L79" s="311"/>
      <c r="M79" s="311"/>
      <c r="N79" s="311"/>
      <c r="O79" s="311"/>
      <c r="P79" s="311"/>
      <c r="Q79" s="311"/>
      <c r="R79" s="311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04" t="s">
        <v>26</v>
      </c>
      <c r="G80" s="305"/>
      <c r="H80" s="305"/>
      <c r="I80" s="305"/>
      <c r="J80" s="306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42.271000000000001</v>
      </c>
      <c r="F106" s="48">
        <v>42.304000000000002</v>
      </c>
      <c r="G106" s="48">
        <v>41.682000000000002</v>
      </c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298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27" workbookViewId="0">
      <selection activeCell="H28" sqref="H28:I28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13" t="s">
        <v>29</v>
      </c>
      <c r="G10" s="314"/>
      <c r="H10" s="314"/>
      <c r="I10" s="314"/>
      <c r="J10" s="315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16" t="s">
        <v>30</v>
      </c>
      <c r="H12" s="317"/>
      <c r="I12" s="318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>
        <v>3.9153362090932273E-2</v>
      </c>
      <c r="P27" s="42">
        <v>5.9227270821142763E-3</v>
      </c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>
        <v>4.1570699189433236E-2</v>
      </c>
      <c r="G28" s="109">
        <v>4.101702256227148E-2</v>
      </c>
      <c r="H28" s="109"/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19" t="s">
        <v>44</v>
      </c>
      <c r="H32" s="320"/>
      <c r="I32" s="321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7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>
        <v>3.53357484372991E-2</v>
      </c>
      <c r="P47" s="42">
        <f t="shared" si="1"/>
        <v>7.5330156878710142E-3</v>
      </c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>
        <v>3.7045818579167521E-2</v>
      </c>
      <c r="G48" s="109">
        <v>3.6300786139431433E-2</v>
      </c>
      <c r="H48" s="109"/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22" t="s">
        <v>45</v>
      </c>
      <c r="G52" s="323"/>
      <c r="H52" s="323"/>
      <c r="I52" s="323"/>
      <c r="J52" s="323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221">
        <v>202.43435772782627</v>
      </c>
      <c r="E67" s="221">
        <v>203.58112786505814</v>
      </c>
      <c r="F67" s="221">
        <v>202.87944312331973</v>
      </c>
      <c r="G67" s="221">
        <v>202.8757525198271</v>
      </c>
      <c r="H67" s="221">
        <v>191.54099993368212</v>
      </c>
      <c r="I67" s="221">
        <v>209.03367671618076</v>
      </c>
      <c r="J67" s="221">
        <v>211.26636935895903</v>
      </c>
      <c r="K67" s="221">
        <v>215.757277833535</v>
      </c>
      <c r="L67" s="221">
        <v>216.01445252784035</v>
      </c>
      <c r="M67" s="221">
        <v>222.29398239163078</v>
      </c>
      <c r="N67" s="221">
        <v>226.66469642903633</v>
      </c>
      <c r="O67" s="125">
        <v>208.70005270692596</v>
      </c>
      <c r="P67" s="42">
        <f t="shared" si="2"/>
        <v>4.8719287620138108E-3</v>
      </c>
      <c r="Q67" s="297"/>
    </row>
    <row r="68" spans="1:17" ht="15" customHeight="1" thickBot="1">
      <c r="A68" s="6"/>
      <c r="B68" s="207">
        <v>2025</v>
      </c>
      <c r="C68" s="302">
        <v>235.99556262778813</v>
      </c>
      <c r="D68" s="208">
        <v>229.42942400000732</v>
      </c>
      <c r="E68" s="208">
        <v>228.80908090315722</v>
      </c>
      <c r="F68" s="296">
        <v>222.59633364540619</v>
      </c>
      <c r="G68" s="296">
        <v>222.0034978446655</v>
      </c>
      <c r="H68" s="208"/>
      <c r="I68" s="208"/>
      <c r="J68" s="208"/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83"/>
      <c r="M69" s="283"/>
      <c r="N69" s="284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75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8"/>
  <sheetViews>
    <sheetView showGridLines="0" zoomScale="80" zoomScaleNormal="80" workbookViewId="0">
      <pane xSplit="2" ySplit="7" topLeftCell="C279" activePane="bottomRight" state="frozen"/>
      <selection pane="topRight" activeCell="C1" sqref="C1"/>
      <selection pane="bottomLeft" activeCell="A8" sqref="A8"/>
      <selection pane="bottomRight" activeCell="C288" sqref="C288:H288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24" t="s">
        <v>49</v>
      </c>
      <c r="D5" s="325"/>
      <c r="E5" s="325"/>
      <c r="F5" s="325"/>
      <c r="G5" s="325"/>
      <c r="H5" s="325"/>
      <c r="I5" s="325"/>
      <c r="J5" s="325"/>
      <c r="K5" s="326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1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7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76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76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7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76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76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76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16.068698726322594</v>
      </c>
      <c r="D279" s="231">
        <v>0.83869872632259446</v>
      </c>
      <c r="E279" s="260">
        <v>15.23</v>
      </c>
      <c r="F279" s="209">
        <f t="shared" si="19"/>
        <v>0.39839090410875672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211.26636935895903</v>
      </c>
      <c r="L279" s="276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16.366159517806743</v>
      </c>
      <c r="D280" s="231">
        <v>0.83615951780674436</v>
      </c>
      <c r="E280" s="260">
        <v>15.53</v>
      </c>
      <c r="F280" s="209">
        <f t="shared" si="19"/>
        <v>0.39820339459383802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215.757277833535</v>
      </c>
      <c r="L280" s="276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16.078805682834602</v>
      </c>
      <c r="D281" s="231">
        <v>0.83880568283460122</v>
      </c>
      <c r="E281" s="260">
        <v>15.24</v>
      </c>
      <c r="F281" s="209">
        <f t="shared" si="19"/>
        <v>0.38697486601286651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216.01445252784035</v>
      </c>
      <c r="L281" s="276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31">
        <f t="shared" si="21"/>
        <v>16.40427955623813</v>
      </c>
      <c r="D282" s="231">
        <v>0.38427955623812904</v>
      </c>
      <c r="E282" s="260">
        <v>16.02</v>
      </c>
      <c r="F282" s="209">
        <f t="shared" ref="F282:F287" si="22">C282/H282</f>
        <v>0.38624660488893908</v>
      </c>
      <c r="G282" s="210">
        <f t="shared" ref="G282" si="23">E282/H282</f>
        <v>0.37719855901674088</v>
      </c>
      <c r="H282" s="211">
        <v>42.470999999999997</v>
      </c>
      <c r="I282" s="212">
        <v>3.7466723295477539E-2</v>
      </c>
      <c r="J282" s="213">
        <v>3.4179323235812006E-2</v>
      </c>
      <c r="K282" s="244">
        <f t="shared" si="20"/>
        <v>222.29398239163078</v>
      </c>
      <c r="L282" s="276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78">
        <v>45627</v>
      </c>
      <c r="C283" s="262">
        <f t="shared" si="21"/>
        <v>17.066933052419145</v>
      </c>
      <c r="D283" s="262">
        <v>0.56693305241914393</v>
      </c>
      <c r="E283" s="301">
        <v>16.5</v>
      </c>
      <c r="F283" s="264">
        <f t="shared" si="22"/>
        <v>0.38780551824443055</v>
      </c>
      <c r="G283" s="265">
        <v>0.37389075763421575</v>
      </c>
      <c r="H283" s="266">
        <v>44.009</v>
      </c>
      <c r="I283" s="267">
        <v>3.8215322853428969E-2</v>
      </c>
      <c r="J283" s="268">
        <v>3.4887538668535875E-2</v>
      </c>
      <c r="K283" s="269">
        <f t="shared" si="20"/>
        <v>226.66469642903633</v>
      </c>
      <c r="L283" s="276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31">
        <f t="shared" si="21"/>
        <v>17.95319595013418</v>
      </c>
      <c r="D284" s="231">
        <f>0.482523000428033+0.600672949706147</f>
        <v>1.0831959501341801</v>
      </c>
      <c r="E284" s="260">
        <v>16.87</v>
      </c>
      <c r="F284" s="209">
        <f t="shared" si="22"/>
        <v>0.41092231517816846</v>
      </c>
      <c r="G284" s="210">
        <v>0.38575831890099893</v>
      </c>
      <c r="H284" s="211">
        <v>43.69</v>
      </c>
      <c r="I284" s="212">
        <v>3.8773369650315193E-2</v>
      </c>
      <c r="J284" s="213">
        <v>3.5085168773639756E-2</v>
      </c>
      <c r="K284" s="244">
        <f t="shared" si="20"/>
        <v>235.99556262778813</v>
      </c>
      <c r="L284" s="276" t="s">
        <v>104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31">
        <f t="shared" si="21"/>
        <v>17.876495935022106</v>
      </c>
      <c r="D285" s="231">
        <f>0.0459622254675677+0.590533709554541</f>
        <v>0.63649593502210866</v>
      </c>
      <c r="E285" s="260">
        <v>17.239999999999998</v>
      </c>
      <c r="F285" s="209">
        <f t="shared" si="22"/>
        <v>0.41460435408358903</v>
      </c>
      <c r="G285" s="210">
        <v>0.40024834071266774</v>
      </c>
      <c r="H285" s="211">
        <v>43.116999999999997</v>
      </c>
      <c r="I285" s="212">
        <v>4.0027431776091062E-2</v>
      </c>
      <c r="J285" s="213">
        <v>3.5620325139941712E-2</v>
      </c>
      <c r="K285" s="244">
        <f t="shared" si="20"/>
        <v>229.42942400000732</v>
      </c>
      <c r="L285" s="276" t="s">
        <v>105</v>
      </c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42">
        <v>45717</v>
      </c>
      <c r="C286" s="231">
        <f t="shared" si="21"/>
        <v>18.202586986026578</v>
      </c>
      <c r="D286" s="231">
        <v>0.59258698602657767</v>
      </c>
      <c r="E286" s="260">
        <v>17.61</v>
      </c>
      <c r="F286" s="209">
        <f t="shared" si="22"/>
        <v>0.43061642700732367</v>
      </c>
      <c r="G286" s="210">
        <v>0.41610135743543619</v>
      </c>
      <c r="H286" s="211">
        <v>42.271000000000001</v>
      </c>
      <c r="I286" s="212">
        <v>4.080600372962493E-2</v>
      </c>
      <c r="J286" s="213">
        <v>3.6430504890503493E-2</v>
      </c>
      <c r="K286" s="244">
        <f t="shared" si="20"/>
        <v>228.80908090315722</v>
      </c>
      <c r="L286" s="276" t="s">
        <v>105</v>
      </c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42">
        <v>45748</v>
      </c>
      <c r="C287" s="328">
        <f t="shared" si="21"/>
        <v>18.050961522087448</v>
      </c>
      <c r="D287" s="328">
        <v>2.6220444250206146E-2</v>
      </c>
      <c r="E287" s="327">
        <v>18.024741077837241</v>
      </c>
      <c r="F287" s="329">
        <f t="shared" si="22"/>
        <v>0.4266963294744574</v>
      </c>
      <c r="G287" s="330">
        <v>0.4260765194269393</v>
      </c>
      <c r="H287" s="331">
        <v>42.304000000000002</v>
      </c>
      <c r="I287" s="332">
        <v>4.1570699189433236E-2</v>
      </c>
      <c r="J287" s="333">
        <v>3.7045818579167521E-2</v>
      </c>
      <c r="K287" s="334">
        <f t="shared" si="20"/>
        <v>222.92014272157792</v>
      </c>
      <c r="L287" s="276"/>
      <c r="M287" s="202"/>
      <c r="N287" s="202"/>
      <c r="O287" s="203"/>
      <c r="P287" s="202"/>
      <c r="Q287" s="202"/>
      <c r="R287" s="204"/>
    </row>
    <row r="288" spans="1:18" s="205" customFormat="1" ht="14.4" customHeight="1">
      <c r="A288" s="200"/>
      <c r="B288" s="278">
        <v>45778</v>
      </c>
      <c r="C288" s="255">
        <v>17.679768696786645</v>
      </c>
      <c r="D288" s="255">
        <v>1.7189040722361826E-2</v>
      </c>
      <c r="E288" s="279">
        <v>17.679768696786645</v>
      </c>
      <c r="F288" s="280">
        <v>0.42415835844697097</v>
      </c>
      <c r="G288" s="281">
        <v>0.42415835844697097</v>
      </c>
      <c r="H288" s="256">
        <v>41.682000000000002</v>
      </c>
      <c r="I288" s="257">
        <v>4.101702256227148E-2</v>
      </c>
      <c r="J288" s="258">
        <v>3.6300786139431433E-2</v>
      </c>
      <c r="K288" s="282">
        <v>222.0034978446655</v>
      </c>
      <c r="L288" s="248"/>
      <c r="M288" s="202"/>
      <c r="N288" s="202"/>
      <c r="O288" s="203"/>
      <c r="P288" s="202"/>
      <c r="Q288" s="202"/>
      <c r="R288" s="204"/>
    </row>
    <row r="289" spans="1:18" s="205" customFormat="1" ht="14.4" customHeight="1">
      <c r="A289" s="200"/>
      <c r="B289" s="272"/>
      <c r="C289" s="260"/>
      <c r="D289" s="260"/>
      <c r="E289" s="260"/>
      <c r="F289" s="201"/>
      <c r="G289" s="201"/>
      <c r="H289" s="260"/>
      <c r="I289" s="273"/>
      <c r="J289" s="273"/>
      <c r="K289" s="260"/>
      <c r="L289" s="271"/>
      <c r="M289" s="202"/>
      <c r="N289" s="202"/>
      <c r="O289" s="203"/>
      <c r="P289" s="202"/>
      <c r="Q289" s="202"/>
      <c r="R289" s="204"/>
    </row>
    <row r="290" spans="1:18" ht="14.4" customHeight="1">
      <c r="A290" s="6"/>
      <c r="B290" s="11" t="s">
        <v>94</v>
      </c>
      <c r="C290" s="15"/>
      <c r="D290" s="15"/>
      <c r="E290" s="194"/>
      <c r="F290" s="15"/>
      <c r="G290" s="15"/>
      <c r="H290" s="15"/>
      <c r="I290" s="15"/>
      <c r="J290" s="15"/>
      <c r="K290" s="15"/>
      <c r="L290" s="15"/>
      <c r="M290" s="15"/>
      <c r="N290" s="15"/>
      <c r="O290" s="18"/>
      <c r="P290" s="7"/>
      <c r="Q290" s="7"/>
      <c r="R290" s="95"/>
    </row>
    <row r="291" spans="1:18" ht="14.4" customHeight="1">
      <c r="A291" s="6"/>
      <c r="B291" s="11" t="s">
        <v>95</v>
      </c>
      <c r="C291" s="15"/>
      <c r="D291" s="15"/>
      <c r="E291" s="194"/>
      <c r="F291" s="15"/>
      <c r="G291" s="15"/>
      <c r="H291" s="15"/>
      <c r="I291" s="15"/>
      <c r="J291" s="15"/>
      <c r="K291" s="15"/>
      <c r="L291" s="15"/>
      <c r="M291" s="15"/>
      <c r="N291" s="15"/>
      <c r="O291" s="18"/>
      <c r="P291" s="7"/>
      <c r="Q291" s="7"/>
      <c r="R291" s="95"/>
    </row>
    <row r="292" spans="1:18" ht="14.4" customHeight="1">
      <c r="A292" s="6"/>
      <c r="B292" s="14" t="s">
        <v>96</v>
      </c>
      <c r="C292" s="15"/>
      <c r="D292" s="15"/>
      <c r="E292" s="194"/>
      <c r="F292" s="15"/>
      <c r="G292" s="15"/>
      <c r="H292" s="15"/>
      <c r="I292" s="15"/>
      <c r="J292" s="15"/>
      <c r="K292" s="15"/>
      <c r="L292" s="15"/>
      <c r="M292" s="15"/>
      <c r="N292" s="15"/>
      <c r="O292" s="18"/>
      <c r="P292" s="7"/>
      <c r="Q292" s="7"/>
      <c r="R292" s="95"/>
    </row>
    <row r="293" spans="1:18" ht="14.4" customHeight="1">
      <c r="A293" s="6"/>
      <c r="B293" s="195"/>
      <c r="C293" s="15"/>
      <c r="D293" s="15"/>
      <c r="E293" s="194"/>
      <c r="F293" s="15"/>
      <c r="G293" s="15"/>
      <c r="H293" s="15"/>
      <c r="I293" s="15"/>
      <c r="J293" s="15"/>
      <c r="K293" s="15"/>
      <c r="L293" s="15"/>
      <c r="M293" s="7"/>
      <c r="N293" s="7"/>
      <c r="O293" s="18"/>
      <c r="P293" s="7"/>
      <c r="Q293" s="7"/>
      <c r="R293" s="95"/>
    </row>
    <row r="294" spans="1:18" ht="15.75" customHeight="1">
      <c r="A294" s="51"/>
      <c r="B294" s="129"/>
      <c r="C294" s="65" t="s">
        <v>22</v>
      </c>
      <c r="D294" s="58"/>
      <c r="E294" s="194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196"/>
    </row>
    <row r="295" spans="1:18" ht="14.4" customHeight="1">
      <c r="A295" s="51"/>
      <c r="B295" s="130"/>
      <c r="C295" s="65" t="s">
        <v>24</v>
      </c>
      <c r="D295" s="58"/>
      <c r="E295" s="194"/>
      <c r="F295" s="58"/>
      <c r="G295" s="58"/>
      <c r="H295" s="58"/>
      <c r="I295" s="58"/>
      <c r="J295" s="58"/>
      <c r="K295" s="58"/>
      <c r="L295" s="58"/>
      <c r="M295" s="58"/>
      <c r="N295" s="67"/>
      <c r="O295" s="7"/>
      <c r="P295" s="58"/>
      <c r="Q295" s="58"/>
      <c r="R295" s="196"/>
    </row>
    <row r="296" spans="1:18" ht="14.4" customHeight="1">
      <c r="A296" s="6"/>
      <c r="B296" s="88"/>
      <c r="C296" s="197"/>
      <c r="D296" s="7"/>
      <c r="E296" s="194"/>
      <c r="F296" s="197"/>
      <c r="G296" s="7"/>
      <c r="H296" s="197"/>
      <c r="I296" s="197"/>
      <c r="J296" s="197"/>
      <c r="K296" s="197"/>
      <c r="L296" s="7"/>
      <c r="M296" s="7"/>
      <c r="N296" s="7"/>
      <c r="O296" s="7"/>
      <c r="P296" s="7"/>
      <c r="Q296" s="7"/>
      <c r="R296" s="95"/>
    </row>
    <row r="297" spans="1:18" ht="14.4" customHeight="1">
      <c r="A297" s="6"/>
      <c r="B297" s="7"/>
      <c r="C297" s="197"/>
      <c r="D297" s="7"/>
      <c r="E297" s="194"/>
      <c r="F297" s="197"/>
      <c r="G297" s="7"/>
      <c r="H297" s="197"/>
      <c r="I297" s="197"/>
      <c r="J297" s="197"/>
      <c r="K297" s="197"/>
      <c r="L297" s="7"/>
      <c r="M297" s="7"/>
      <c r="N297" s="7"/>
      <c r="O297" s="7"/>
      <c r="P297" s="7"/>
      <c r="Q297" s="7"/>
      <c r="R297" s="95"/>
    </row>
    <row r="298" spans="1:18" ht="14.4" customHeight="1">
      <c r="A298" s="90"/>
      <c r="B298" s="91"/>
      <c r="C298" s="198"/>
      <c r="D298" s="91"/>
      <c r="E298" s="91"/>
      <c r="F298" s="198"/>
      <c r="G298" s="91"/>
      <c r="H298" s="198"/>
      <c r="I298" s="198"/>
      <c r="J298" s="198"/>
      <c r="K298" s="198"/>
      <c r="L298" s="91"/>
      <c r="M298" s="91"/>
      <c r="N298" s="91"/>
      <c r="O298" s="91"/>
      <c r="P298" s="91"/>
      <c r="Q298" s="91"/>
      <c r="R298" s="13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709827-9EA1-45DE-AC60-F02E69F7D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2025-06-24T12:02:11Z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