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256" documentId="8_{42A8EF29-768B-453D-97B1-8C7EC277896E}" xr6:coauthVersionLast="47" xr6:coauthVersionMax="47" xr10:uidLastSave="{6EB7D992-5664-4055-B077-4AC3CF02AB06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5" l="1"/>
  <c r="Q78" i="5"/>
  <c r="R78" i="5" s="1"/>
  <c r="O78" i="5"/>
  <c r="P78" i="5" s="1"/>
  <c r="O55" i="5"/>
  <c r="O30" i="5" l="1"/>
  <c r="O31" i="5"/>
  <c r="P31" i="5" s="1"/>
  <c r="Q77" i="5"/>
  <c r="O54" i="5"/>
  <c r="O73" i="5"/>
  <c r="P73" i="5" s="1"/>
  <c r="O74" i="5"/>
  <c r="P74" i="5" s="1"/>
  <c r="O75" i="5"/>
  <c r="O76" i="5"/>
  <c r="P76" i="5"/>
  <c r="Q75" i="5"/>
  <c r="Q76" i="5"/>
  <c r="R76" i="5" s="1"/>
  <c r="O52" i="5"/>
  <c r="P55" i="5" s="1"/>
  <c r="O53" i="5"/>
  <c r="Q71" i="5"/>
  <c r="Q72" i="5"/>
  <c r="R72" i="5"/>
  <c r="Q73" i="5"/>
  <c r="R73" i="5"/>
  <c r="Q74" i="5"/>
  <c r="R74" i="5" s="1"/>
  <c r="O29" i="5"/>
  <c r="O28" i="5"/>
  <c r="O51" i="5"/>
  <c r="Q70" i="5"/>
  <c r="Q69" i="5"/>
  <c r="Q68" i="5"/>
  <c r="Q67" i="5"/>
  <c r="R67" i="5" s="1"/>
  <c r="Q66" i="5"/>
  <c r="Q65" i="5"/>
  <c r="Q64" i="5"/>
  <c r="Q63" i="5"/>
  <c r="R64" i="5"/>
  <c r="Q62" i="5"/>
  <c r="Q61" i="5"/>
  <c r="O27" i="5"/>
  <c r="O26" i="5"/>
  <c r="P27" i="5" s="1"/>
  <c r="O50" i="5"/>
  <c r="O49" i="5"/>
  <c r="O48" i="5"/>
  <c r="P49" i="5"/>
  <c r="O72" i="5"/>
  <c r="O71" i="5"/>
  <c r="O70" i="5"/>
  <c r="O47" i="5"/>
  <c r="P48" i="5" s="1"/>
  <c r="O25" i="5"/>
  <c r="O24" i="5"/>
  <c r="P24" i="5" s="1"/>
  <c r="O69" i="5"/>
  <c r="P69" i="5" s="1"/>
  <c r="O46" i="5"/>
  <c r="P47" i="5" s="1"/>
  <c r="O45" i="5"/>
  <c r="O23" i="5"/>
  <c r="O68" i="5"/>
  <c r="O44" i="5"/>
  <c r="O43" i="5"/>
  <c r="O22" i="5"/>
  <c r="O21" i="5"/>
  <c r="O42" i="5"/>
  <c r="O40" i="5"/>
  <c r="O63" i="5" s="1"/>
  <c r="O39" i="5"/>
  <c r="P39" i="5" s="1"/>
  <c r="O41" i="5"/>
  <c r="O18" i="5"/>
  <c r="O20" i="5"/>
  <c r="P21" i="5" s="1"/>
  <c r="O19" i="5"/>
  <c r="O17" i="5"/>
  <c r="O16" i="5"/>
  <c r="O67" i="5"/>
  <c r="O38" i="5"/>
  <c r="O15" i="5"/>
  <c r="P68" i="5"/>
  <c r="P75" i="5"/>
  <c r="R68" i="5"/>
  <c r="P17" i="5"/>
  <c r="R66" i="5"/>
  <c r="P51" i="5" l="1"/>
  <c r="P54" i="5"/>
  <c r="O64" i="5"/>
  <c r="P64" i="5" s="1"/>
  <c r="P45" i="5"/>
  <c r="R71" i="5"/>
  <c r="P20" i="5"/>
  <c r="P23" i="5"/>
  <c r="P25" i="5"/>
  <c r="P28" i="5"/>
  <c r="P40" i="5"/>
  <c r="R62" i="5"/>
  <c r="P29" i="5"/>
  <c r="P42" i="5"/>
  <c r="P70" i="5"/>
  <c r="R63" i="5"/>
  <c r="P53" i="5"/>
  <c r="O61" i="5"/>
  <c r="P22" i="5"/>
  <c r="P71" i="5"/>
  <c r="P43" i="5"/>
  <c r="R65" i="5"/>
  <c r="P16" i="5"/>
  <c r="P52" i="5"/>
  <c r="P18" i="5"/>
  <c r="P46" i="5"/>
  <c r="P50" i="5"/>
  <c r="R70" i="5"/>
  <c r="P72" i="5"/>
  <c r="P44" i="5"/>
  <c r="O65" i="5"/>
  <c r="P65" i="5" s="1"/>
  <c r="P30" i="5"/>
  <c r="R75" i="5"/>
  <c r="O66" i="5"/>
  <c r="P26" i="5"/>
  <c r="P41" i="5"/>
  <c r="R69" i="5"/>
  <c r="P19" i="5"/>
  <c r="O62" i="5"/>
  <c r="R77" i="5"/>
  <c r="P66" i="5" l="1"/>
  <c r="P67" i="5"/>
  <c r="P63" i="5"/>
  <c r="P62" i="5"/>
</calcChain>
</file>

<file path=xl/sharedStrings.xml><?xml version="1.0" encoding="utf-8"?>
<sst xmlns="http://schemas.openxmlformats.org/spreadsheetml/2006/main" count="79" uniqueCount="37">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</sst>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3" fontId="0" fillId="0" borderId="0" xfId="0" applyNumberFormat="1"/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5" fontId="0" fillId="0" borderId="0" xfId="0" applyNumberFormat="1"/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1"/>
  <sheetViews>
    <sheetView showGridLines="0" tabSelected="1" topLeftCell="A3" zoomScale="80" zoomScaleNormal="80" workbookViewId="0">
      <selection activeCell="E33" sqref="E33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7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8" t="s">
        <v>17</v>
      </c>
    </row>
    <row r="15" spans="2:16" x14ac:dyDescent="0.25">
      <c r="B15" s="86">
        <v>2007</v>
      </c>
      <c r="C15" s="80">
        <v>2450494</v>
      </c>
      <c r="D15" s="76">
        <v>2422109.6</v>
      </c>
      <c r="E15" s="76">
        <v>2285860.7999999998</v>
      </c>
      <c r="F15" s="76">
        <v>1893589.4</v>
      </c>
      <c r="G15" s="76">
        <v>1292602.8</v>
      </c>
      <c r="H15" s="76">
        <v>1337062</v>
      </c>
      <c r="I15" s="76">
        <v>1516001.8</v>
      </c>
      <c r="J15" s="76">
        <v>1648951.91</v>
      </c>
      <c r="K15" s="76">
        <v>1887797.6</v>
      </c>
      <c r="L15" s="76">
        <v>2155575.7999999998</v>
      </c>
      <c r="M15" s="76">
        <v>2418888</v>
      </c>
      <c r="N15" s="74">
        <v>2134717</v>
      </c>
      <c r="O15" s="59">
        <f t="shared" ref="O15:O20" si="0">SUM(C15:N15)</f>
        <v>23443650.710000001</v>
      </c>
      <c r="P15" s="85"/>
    </row>
    <row r="16" spans="2:16" x14ac:dyDescent="0.25">
      <c r="B16" s="57">
        <v>2008</v>
      </c>
      <c r="C16" s="55">
        <v>2717727</v>
      </c>
      <c r="D16" s="71">
        <v>2598286</v>
      </c>
      <c r="E16" s="71">
        <v>2131903</v>
      </c>
      <c r="F16" s="71">
        <v>1989312</v>
      </c>
      <c r="G16" s="71">
        <v>1550191</v>
      </c>
      <c r="H16" s="71">
        <v>1171348</v>
      </c>
      <c r="I16" s="71">
        <v>1637365.2</v>
      </c>
      <c r="J16" s="71">
        <v>1497474.8</v>
      </c>
      <c r="K16" s="71">
        <v>1866048.4</v>
      </c>
      <c r="L16" s="71">
        <v>2338467</v>
      </c>
      <c r="M16" s="71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71">
        <v>2638971.2000000002</v>
      </c>
      <c r="E17" s="71">
        <v>2590550</v>
      </c>
      <c r="F17" s="71">
        <v>2458802.4</v>
      </c>
      <c r="G17" s="71">
        <v>1878234</v>
      </c>
      <c r="H17" s="71">
        <v>1479037</v>
      </c>
      <c r="I17" s="71">
        <v>1409055</v>
      </c>
      <c r="J17" s="71">
        <v>1824023.4</v>
      </c>
      <c r="K17" s="71">
        <v>1933012</v>
      </c>
      <c r="L17" s="71">
        <v>2290680</v>
      </c>
      <c r="M17" s="71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71">
        <v>2997999</v>
      </c>
      <c r="E18" s="71">
        <v>3038674</v>
      </c>
      <c r="F18" s="71">
        <v>2381519</v>
      </c>
      <c r="G18" s="71">
        <v>1871809</v>
      </c>
      <c r="H18" s="71">
        <v>1944012</v>
      </c>
      <c r="I18" s="71">
        <v>1603652.4</v>
      </c>
      <c r="J18" s="71">
        <v>1822761</v>
      </c>
      <c r="K18" s="71">
        <v>2260998.7999999998</v>
      </c>
      <c r="L18" s="71">
        <v>2516232.6</v>
      </c>
      <c r="M18" s="71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71">
        <v>2986195</v>
      </c>
      <c r="E19" s="71">
        <v>2993296.8</v>
      </c>
      <c r="F19" s="71">
        <v>2511143</v>
      </c>
      <c r="G19" s="71">
        <v>2031422</v>
      </c>
      <c r="H19" s="71">
        <v>1704751</v>
      </c>
      <c r="I19" s="71">
        <v>1717514</v>
      </c>
      <c r="J19" s="71">
        <v>2005394</v>
      </c>
      <c r="K19" s="71">
        <v>2152069.33</v>
      </c>
      <c r="L19" s="71">
        <v>2637645.8899999997</v>
      </c>
      <c r="M19" s="71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71">
        <v>3263016.17</v>
      </c>
      <c r="E20" s="71">
        <v>3024129.9699999997</v>
      </c>
      <c r="F20" s="71">
        <v>2591906.85</v>
      </c>
      <c r="G20" s="71">
        <v>2168934.65</v>
      </c>
      <c r="H20" s="71">
        <v>1733105.09</v>
      </c>
      <c r="I20" s="71">
        <v>1869952.47</v>
      </c>
      <c r="J20" s="71">
        <v>2147404.3899999997</v>
      </c>
      <c r="K20" s="71">
        <v>2304439.59</v>
      </c>
      <c r="L20" s="71">
        <v>3063513.67</v>
      </c>
      <c r="M20" s="71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71">
        <v>3238771</v>
      </c>
      <c r="E21" s="71">
        <v>2799328.06</v>
      </c>
      <c r="F21" s="71">
        <v>2841050.98</v>
      </c>
      <c r="G21" s="71">
        <v>2295340.4</v>
      </c>
      <c r="H21" s="71">
        <v>1869148.98</v>
      </c>
      <c r="I21" s="71">
        <v>1960021.62</v>
      </c>
      <c r="J21" s="71">
        <v>2155775.7000000002</v>
      </c>
      <c r="K21" s="71">
        <v>2498342.2599999998</v>
      </c>
      <c r="L21" s="71">
        <v>3084624.79</v>
      </c>
      <c r="M21" s="71">
        <v>2969525.32</v>
      </c>
      <c r="N21" s="56">
        <v>3229267.33</v>
      </c>
      <c r="O21" s="60">
        <f t="shared" ref="O21:O26" si="1">SUM(C21:N21)</f>
        <v>32670925.199999996</v>
      </c>
      <c r="P21" s="6">
        <f t="shared" ref="P21:P26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71">
        <v>3080186.39</v>
      </c>
      <c r="E22" s="71">
        <v>3058480.23</v>
      </c>
      <c r="F22" s="71">
        <v>2706070.71</v>
      </c>
      <c r="G22" s="71">
        <v>2125661.3499999996</v>
      </c>
      <c r="H22" s="71">
        <v>1885246.2100000002</v>
      </c>
      <c r="I22" s="71">
        <v>2176206.46</v>
      </c>
      <c r="J22" s="71">
        <v>2145041.5</v>
      </c>
      <c r="K22" s="71">
        <v>2471450.7199999997</v>
      </c>
      <c r="L22" s="71">
        <v>3120239.75</v>
      </c>
      <c r="M22" s="71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71">
        <v>3408860.31</v>
      </c>
      <c r="E23" s="71">
        <v>3579049.97</v>
      </c>
      <c r="F23" s="71">
        <v>2848022.77</v>
      </c>
      <c r="G23" s="71">
        <v>2343124.5099999998</v>
      </c>
      <c r="H23" s="71">
        <v>2071607.18</v>
      </c>
      <c r="I23" s="71">
        <v>2079137.22</v>
      </c>
      <c r="J23" s="71">
        <v>2259518.46</v>
      </c>
      <c r="K23" s="71">
        <v>2489561.1100000003</v>
      </c>
      <c r="L23" s="71">
        <v>2693461.9</v>
      </c>
      <c r="M23" s="71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71">
        <v>3900969.98</v>
      </c>
      <c r="E24" s="71">
        <v>3267602</v>
      </c>
      <c r="F24" s="71">
        <v>2648375.16</v>
      </c>
      <c r="G24" s="71">
        <v>2074207.77</v>
      </c>
      <c r="H24" s="71">
        <v>1946424.83</v>
      </c>
      <c r="I24" s="71">
        <v>2128520.58</v>
      </c>
      <c r="J24" s="71">
        <v>2571414.75</v>
      </c>
      <c r="K24" s="71">
        <v>2693450.0300000003</v>
      </c>
      <c r="L24" s="71">
        <v>3024521.7</v>
      </c>
      <c r="M24" s="71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71">
        <v>3457498.38</v>
      </c>
      <c r="E25" s="71">
        <v>3903256.81</v>
      </c>
      <c r="F25" s="71">
        <v>2724166.3</v>
      </c>
      <c r="G25" s="71">
        <v>2442953.0700000003</v>
      </c>
      <c r="H25" s="71">
        <v>2103826.08</v>
      </c>
      <c r="I25" s="71">
        <v>2241955.92</v>
      </c>
      <c r="J25" s="71">
        <v>2475421.58</v>
      </c>
      <c r="K25" s="71">
        <v>2650814.54</v>
      </c>
      <c r="L25" s="71">
        <v>3037244.8200000003</v>
      </c>
      <c r="M25" s="71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71">
        <v>3224313.96</v>
      </c>
      <c r="E26" s="71">
        <v>3287017.53</v>
      </c>
      <c r="F26" s="71">
        <v>2969356.8</v>
      </c>
      <c r="G26" s="71">
        <v>2433701.6799999997</v>
      </c>
      <c r="H26" s="71">
        <v>1882377.7</v>
      </c>
      <c r="I26" s="71">
        <v>2069555.26</v>
      </c>
      <c r="J26" s="71">
        <v>2193179.33</v>
      </c>
      <c r="K26" s="71">
        <v>2427376.5700000003</v>
      </c>
      <c r="L26" s="71">
        <v>3182935.99</v>
      </c>
      <c r="M26" s="71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71">
        <v>3255409.41</v>
      </c>
      <c r="E27" s="71">
        <v>2884232.05</v>
      </c>
      <c r="F27" s="71">
        <v>2568292.13</v>
      </c>
      <c r="G27" s="71">
        <v>2285017.91</v>
      </c>
      <c r="H27" s="71">
        <v>1808512.1</v>
      </c>
      <c r="I27" s="71">
        <v>1862163.7</v>
      </c>
      <c r="J27" s="71">
        <v>1976277.75</v>
      </c>
      <c r="K27" s="71">
        <v>2205231.62</v>
      </c>
      <c r="L27" s="71">
        <v>2403470.38</v>
      </c>
      <c r="M27" s="71">
        <v>2950390.9699999997</v>
      </c>
      <c r="N27" s="56">
        <v>3214216.92</v>
      </c>
      <c r="O27" s="60">
        <f t="shared" ref="O27:O31" si="3">SUM(C27:N27)</f>
        <v>30666297.019999996</v>
      </c>
      <c r="P27" s="6">
        <f>O27/O26-1</f>
        <v>-8.4683115105970153E-2</v>
      </c>
    </row>
    <row r="28" spans="2:16" x14ac:dyDescent="0.25">
      <c r="B28" s="57" t="s">
        <v>18</v>
      </c>
      <c r="C28" s="55">
        <v>3385200.17</v>
      </c>
      <c r="D28" s="71">
        <v>3124724.89</v>
      </c>
      <c r="E28" s="71">
        <v>3232782.22</v>
      </c>
      <c r="F28" s="71">
        <v>2298197.0700000003</v>
      </c>
      <c r="G28" s="71">
        <v>2000048.51</v>
      </c>
      <c r="H28" s="71">
        <v>1771683.41</v>
      </c>
      <c r="I28" s="71">
        <v>1818911.44</v>
      </c>
      <c r="J28" s="71">
        <v>2117423.79</v>
      </c>
      <c r="K28" s="71">
        <v>2344681.1</v>
      </c>
      <c r="L28" s="71">
        <v>2760858.6100000003</v>
      </c>
      <c r="M28" s="71">
        <v>2666244.2000000002</v>
      </c>
      <c r="N28" s="56">
        <v>3260260.89</v>
      </c>
      <c r="O28" s="60">
        <f t="shared" si="3"/>
        <v>30781016.300000001</v>
      </c>
      <c r="P28" s="6">
        <f>O28/O27-1</f>
        <v>3.7408911785203891E-3</v>
      </c>
    </row>
    <row r="29" spans="2:16" x14ac:dyDescent="0.25">
      <c r="B29" s="57" t="s">
        <v>19</v>
      </c>
      <c r="C29" s="55">
        <v>3187234.14</v>
      </c>
      <c r="D29" s="71">
        <v>2861601.1100000003</v>
      </c>
      <c r="E29" s="71">
        <v>3347415.04</v>
      </c>
      <c r="F29" s="71">
        <v>2613360.2000000002</v>
      </c>
      <c r="G29" s="71">
        <v>1972183.7</v>
      </c>
      <c r="H29" s="71">
        <v>1827015.23</v>
      </c>
      <c r="I29" s="71">
        <v>1809865.58</v>
      </c>
      <c r="J29" s="71">
        <v>1983808.16</v>
      </c>
      <c r="K29" s="71">
        <v>2305764.9300000002</v>
      </c>
      <c r="L29" s="71">
        <v>2536157.63</v>
      </c>
      <c r="M29" s="71">
        <v>3039784.92</v>
      </c>
      <c r="N29" s="56">
        <v>3256730.57</v>
      </c>
      <c r="O29" s="60">
        <f t="shared" si="3"/>
        <v>30740921.210000001</v>
      </c>
      <c r="P29" s="6">
        <f>O29/O28-1</f>
        <v>-1.3025914937058181E-3</v>
      </c>
    </row>
    <row r="30" spans="2:16" x14ac:dyDescent="0.25">
      <c r="B30" s="57" t="s">
        <v>20</v>
      </c>
      <c r="C30" s="55">
        <v>3249673.51</v>
      </c>
      <c r="D30" s="71">
        <v>2931181.81</v>
      </c>
      <c r="E30" s="71">
        <v>3167216.6</v>
      </c>
      <c r="F30" s="71">
        <v>2209930.19</v>
      </c>
      <c r="G30" s="71">
        <v>2101034.89</v>
      </c>
      <c r="H30" s="71">
        <v>1674991.85</v>
      </c>
      <c r="I30" s="71">
        <v>1696294.41</v>
      </c>
      <c r="J30" s="71">
        <v>2010200.16</v>
      </c>
      <c r="K30" s="71">
        <v>2158300.4500000002</v>
      </c>
      <c r="L30" s="71">
        <v>2168277.21</v>
      </c>
      <c r="M30" s="71">
        <v>2564342.02</v>
      </c>
      <c r="N30" s="56">
        <v>3241946.93</v>
      </c>
      <c r="O30" s="60">
        <f t="shared" si="3"/>
        <v>29173390.029999997</v>
      </c>
      <c r="P30" s="6">
        <f>O30/O28-1</f>
        <v>-5.2227848955071821E-2</v>
      </c>
    </row>
    <row r="31" spans="2:16" x14ac:dyDescent="0.25">
      <c r="B31" s="57" t="s">
        <v>21</v>
      </c>
      <c r="C31" s="55">
        <v>3136718.83</v>
      </c>
      <c r="D31" s="71">
        <v>2977974.78</v>
      </c>
      <c r="E31" s="71">
        <v>3262769.49</v>
      </c>
      <c r="F31" s="71">
        <v>2350530.14</v>
      </c>
      <c r="G31" s="71">
        <v>2363946.5099999998</v>
      </c>
      <c r="H31" s="71">
        <v>1980923.0870000001</v>
      </c>
      <c r="I31" s="71">
        <v>1947418.09</v>
      </c>
      <c r="J31" s="71">
        <v>2255972.4</v>
      </c>
      <c r="K31" s="71">
        <v>2241236.0499999998</v>
      </c>
      <c r="L31" s="71">
        <v>2829736.12</v>
      </c>
      <c r="M31" s="71">
        <v>2973609.72</v>
      </c>
      <c r="N31" s="56">
        <v>3051499.66</v>
      </c>
      <c r="O31" s="60">
        <f t="shared" si="3"/>
        <v>31372334.877</v>
      </c>
      <c r="P31" s="6">
        <f>+O31/O30-1</f>
        <v>7.5375019657940134E-2</v>
      </c>
    </row>
    <row r="32" spans="2:16" x14ac:dyDescent="0.25">
      <c r="B32" s="57" t="s">
        <v>22</v>
      </c>
      <c r="C32" s="55">
        <v>3462582.87</v>
      </c>
      <c r="D32" s="71">
        <v>3479729</v>
      </c>
      <c r="E32" s="71">
        <v>2945728.8</v>
      </c>
      <c r="F32" s="71">
        <v>2687735.2</v>
      </c>
      <c r="G32" s="71">
        <v>1963058.15</v>
      </c>
      <c r="H32" s="71">
        <v>1899973.43</v>
      </c>
      <c r="I32" s="71">
        <v>2031712.9</v>
      </c>
      <c r="J32" s="71">
        <v>2293056.5299999998</v>
      </c>
      <c r="K32" s="71">
        <v>2340682.3199999998</v>
      </c>
      <c r="L32" s="71">
        <v>2976725.22</v>
      </c>
      <c r="M32" s="71">
        <v>3236645.73</v>
      </c>
      <c r="N32" s="56">
        <v>3096959.83</v>
      </c>
      <c r="O32" s="60">
        <v>32414589.980000004</v>
      </c>
      <c r="P32" s="6">
        <v>3.3222108175445797E-2</v>
      </c>
    </row>
    <row r="33" spans="2:16" ht="15.75" thickBot="1" x14ac:dyDescent="0.3">
      <c r="B33" s="58" t="s">
        <v>36</v>
      </c>
      <c r="C33" s="64">
        <v>3395503.33</v>
      </c>
      <c r="D33" s="65">
        <v>3329169.68</v>
      </c>
      <c r="E33" s="66">
        <v>2861696.89</v>
      </c>
      <c r="F33" s="66"/>
      <c r="G33" s="66"/>
      <c r="H33" s="66"/>
      <c r="I33" s="66"/>
      <c r="J33" s="66"/>
      <c r="K33" s="66"/>
      <c r="L33" s="66"/>
      <c r="M33" s="66"/>
      <c r="N33" s="67"/>
      <c r="O33" s="61"/>
      <c r="P33" s="15"/>
    </row>
    <row r="34" spans="2:16" ht="15.75" thickBot="1" x14ac:dyDescent="0.3">
      <c r="B34" s="42" t="s">
        <v>23</v>
      </c>
      <c r="C34" s="43"/>
      <c r="D34" s="43"/>
      <c r="E34" s="44"/>
    </row>
    <row r="35" spans="2:16" ht="15.75" thickBot="1" x14ac:dyDescent="0.3">
      <c r="B35"/>
      <c r="E35" s="12"/>
      <c r="G35" s="92" t="s">
        <v>24</v>
      </c>
      <c r="H35" s="93"/>
      <c r="I35" s="94"/>
    </row>
    <row r="36" spans="2:16" ht="15.75" thickBot="1" x14ac:dyDescent="0.3"/>
    <row r="37" spans="2:16" ht="15.75" thickBot="1" x14ac:dyDescent="0.3">
      <c r="B37" s="87" t="s">
        <v>3</v>
      </c>
      <c r="C37" s="79" t="s">
        <v>4</v>
      </c>
      <c r="D37" s="62" t="s">
        <v>5</v>
      </c>
      <c r="E37" s="62" t="s">
        <v>6</v>
      </c>
      <c r="F37" s="62" t="s">
        <v>7</v>
      </c>
      <c r="G37" s="62" t="s">
        <v>8</v>
      </c>
      <c r="H37" s="62" t="s">
        <v>9</v>
      </c>
      <c r="I37" s="62" t="s">
        <v>10</v>
      </c>
      <c r="J37" s="62" t="s">
        <v>11</v>
      </c>
      <c r="K37" s="62" t="s">
        <v>12</v>
      </c>
      <c r="L37" s="62" t="s">
        <v>13</v>
      </c>
      <c r="M37" s="62" t="s">
        <v>14</v>
      </c>
      <c r="N37" s="62" t="s">
        <v>15</v>
      </c>
      <c r="O37" s="4" t="s">
        <v>16</v>
      </c>
      <c r="P37" s="78" t="s">
        <v>17</v>
      </c>
    </row>
    <row r="38" spans="2:16" x14ac:dyDescent="0.25">
      <c r="B38" s="86">
        <v>2007</v>
      </c>
      <c r="C38" s="48">
        <v>49071679.999999993</v>
      </c>
      <c r="D38" s="49">
        <v>43936229.999999993</v>
      </c>
      <c r="E38" s="49">
        <v>42158820</v>
      </c>
      <c r="F38" s="49">
        <v>37943530</v>
      </c>
      <c r="G38" s="49">
        <v>28260359.999999996</v>
      </c>
      <c r="H38" s="49">
        <v>28184880</v>
      </c>
      <c r="I38" s="49">
        <v>32826149.999999993</v>
      </c>
      <c r="J38" s="49">
        <v>34384990</v>
      </c>
      <c r="K38" s="49">
        <v>42609090</v>
      </c>
      <c r="L38" s="49">
        <v>55028709.999999993</v>
      </c>
      <c r="M38" s="49">
        <v>54201270.000000007</v>
      </c>
      <c r="N38" s="77">
        <v>52794400.000000007</v>
      </c>
      <c r="O38" s="5">
        <f t="shared" ref="O38:O43" si="4">SUM(C38:N38)</f>
        <v>501400110</v>
      </c>
      <c r="P38" s="85"/>
    </row>
    <row r="39" spans="2:16" x14ac:dyDescent="0.25">
      <c r="B39" s="57">
        <v>2008</v>
      </c>
      <c r="C39" s="45">
        <v>59085900</v>
      </c>
      <c r="D39" s="54">
        <v>55724640</v>
      </c>
      <c r="E39" s="54">
        <v>48953630.000000007</v>
      </c>
      <c r="F39" s="54">
        <v>46688969.999999993</v>
      </c>
      <c r="G39" s="54">
        <v>38023560</v>
      </c>
      <c r="H39" s="54">
        <v>29999149.999999996</v>
      </c>
      <c r="I39" s="54">
        <v>40372940</v>
      </c>
      <c r="J39" s="54">
        <v>37439250</v>
      </c>
      <c r="K39" s="54">
        <v>44817159.999999993</v>
      </c>
      <c r="L39" s="54">
        <v>54033450.000000007</v>
      </c>
      <c r="M39" s="54">
        <v>56455450.000000007</v>
      </c>
      <c r="N39" s="84">
        <v>63934449.999999993</v>
      </c>
      <c r="O39" s="7">
        <f t="shared" si="4"/>
        <v>575528550</v>
      </c>
      <c r="P39" s="6">
        <f>+O39/O38-1</f>
        <v>0.14784288738987317</v>
      </c>
    </row>
    <row r="40" spans="2:16" x14ac:dyDescent="0.25">
      <c r="B40" s="57">
        <v>2009</v>
      </c>
      <c r="C40" s="45">
        <v>60827950</v>
      </c>
      <c r="D40" s="54">
        <v>55846320</v>
      </c>
      <c r="E40" s="54">
        <v>55646980</v>
      </c>
      <c r="F40" s="54">
        <v>53895660</v>
      </c>
      <c r="G40" s="54">
        <v>43230230</v>
      </c>
      <c r="H40" s="54">
        <v>34610070</v>
      </c>
      <c r="I40" s="54">
        <v>38695290</v>
      </c>
      <c r="J40" s="54">
        <v>42939010</v>
      </c>
      <c r="K40" s="54">
        <v>45403370</v>
      </c>
      <c r="L40" s="54">
        <v>51313670</v>
      </c>
      <c r="M40" s="54">
        <v>53416679.999999993</v>
      </c>
      <c r="N40" s="84">
        <v>59094500</v>
      </c>
      <c r="O40" s="7">
        <f t="shared" si="4"/>
        <v>594919730</v>
      </c>
      <c r="P40" s="6">
        <f>+O40/O39-1</f>
        <v>3.3692820277986257E-2</v>
      </c>
    </row>
    <row r="41" spans="2:16" x14ac:dyDescent="0.25">
      <c r="B41" s="57">
        <v>2010</v>
      </c>
      <c r="C41" s="45">
        <v>62334260</v>
      </c>
      <c r="D41" s="54">
        <v>62316570</v>
      </c>
      <c r="E41" s="54">
        <v>64815039.999999993</v>
      </c>
      <c r="F41" s="54">
        <v>53012760.000000007</v>
      </c>
      <c r="G41" s="54">
        <v>42611810</v>
      </c>
      <c r="H41" s="54">
        <v>43348360</v>
      </c>
      <c r="I41" s="54">
        <v>37444610</v>
      </c>
      <c r="J41" s="54">
        <v>44018960</v>
      </c>
      <c r="K41" s="54">
        <v>54170060</v>
      </c>
      <c r="L41" s="54">
        <v>58662360</v>
      </c>
      <c r="M41" s="54">
        <v>62519439.999999993</v>
      </c>
      <c r="N41" s="84">
        <v>69676770</v>
      </c>
      <c r="O41" s="7">
        <f t="shared" si="4"/>
        <v>654931000</v>
      </c>
      <c r="P41" s="6">
        <f>+O41/O40-1</f>
        <v>0.10087288582612652</v>
      </c>
    </row>
    <row r="42" spans="2:16" x14ac:dyDescent="0.25">
      <c r="B42" s="57">
        <v>2011</v>
      </c>
      <c r="C42" s="45">
        <v>74028950.000000015</v>
      </c>
      <c r="D42" s="54">
        <v>67221049.999999985</v>
      </c>
      <c r="E42" s="54">
        <v>69150000</v>
      </c>
      <c r="F42" s="54">
        <v>58730750.000000007</v>
      </c>
      <c r="G42" s="54">
        <v>49751969.999999993</v>
      </c>
      <c r="H42" s="54">
        <v>41834359.999999993</v>
      </c>
      <c r="I42" s="54">
        <v>44545490</v>
      </c>
      <c r="J42" s="54">
        <v>51274259.999999993</v>
      </c>
      <c r="K42" s="54">
        <v>55301230.000000007</v>
      </c>
      <c r="L42" s="54">
        <v>64165250</v>
      </c>
      <c r="M42" s="54">
        <v>71798710</v>
      </c>
      <c r="N42" s="84">
        <v>73815740</v>
      </c>
      <c r="O42" s="7">
        <f t="shared" si="4"/>
        <v>721617760</v>
      </c>
      <c r="P42" s="6">
        <f>+O42/O41-1</f>
        <v>0.10182257367570013</v>
      </c>
    </row>
    <row r="43" spans="2:16" x14ac:dyDescent="0.25">
      <c r="B43" s="57">
        <v>2012</v>
      </c>
      <c r="C43" s="45">
        <v>81153420</v>
      </c>
      <c r="D43" s="54">
        <v>80077890</v>
      </c>
      <c r="E43" s="54">
        <v>75614630</v>
      </c>
      <c r="F43" s="54">
        <v>66409879.999999993</v>
      </c>
      <c r="G43" s="54">
        <v>57932829.999999993</v>
      </c>
      <c r="H43" s="54">
        <v>45757340.000000007</v>
      </c>
      <c r="I43" s="54">
        <v>52033070</v>
      </c>
      <c r="J43" s="54">
        <v>57873860</v>
      </c>
      <c r="K43" s="54">
        <v>63659530</v>
      </c>
      <c r="L43" s="54">
        <v>81391939.999999985</v>
      </c>
      <c r="M43" s="54">
        <v>85937010.000000015</v>
      </c>
      <c r="N43" s="84">
        <v>81553750</v>
      </c>
      <c r="O43" s="7">
        <f t="shared" si="4"/>
        <v>829395150</v>
      </c>
      <c r="P43" s="6">
        <f>+O43/O42-1</f>
        <v>0.14935523482681479</v>
      </c>
    </row>
    <row r="44" spans="2:16" x14ac:dyDescent="0.25">
      <c r="B44" s="57">
        <v>2013</v>
      </c>
      <c r="C44" s="45">
        <v>94648650</v>
      </c>
      <c r="D44" s="54">
        <v>84112530.000000015</v>
      </c>
      <c r="E44" s="54">
        <v>76793070.000000015</v>
      </c>
      <c r="F44" s="54">
        <v>76258739.999999985</v>
      </c>
      <c r="G44" s="54">
        <v>64137079.999999993</v>
      </c>
      <c r="H44" s="54">
        <v>55629330</v>
      </c>
      <c r="I44" s="54">
        <v>54888439.999999993</v>
      </c>
      <c r="J44" s="54">
        <v>64067390.000000007</v>
      </c>
      <c r="K44" s="54">
        <v>71783200</v>
      </c>
      <c r="L44" s="54">
        <v>89422460</v>
      </c>
      <c r="M44" s="54">
        <v>87516680.000000015</v>
      </c>
      <c r="N44" s="84">
        <v>89017500</v>
      </c>
      <c r="O44" s="7">
        <f t="shared" ref="O44:O49" si="5">SUM(C44:N44)</f>
        <v>908275070</v>
      </c>
      <c r="P44" s="6">
        <f t="shared" ref="P44:P49" si="6">O44/O43-1</f>
        <v>9.5105354787763163E-2</v>
      </c>
    </row>
    <row r="45" spans="2:16" x14ac:dyDescent="0.25">
      <c r="B45" s="57">
        <v>2014</v>
      </c>
      <c r="C45" s="45">
        <v>96903700.000000015</v>
      </c>
      <c r="D45" s="54">
        <v>83940590</v>
      </c>
      <c r="E45" s="54">
        <v>89987370</v>
      </c>
      <c r="F45" s="54">
        <v>78093370</v>
      </c>
      <c r="G45" s="54">
        <v>64723380</v>
      </c>
      <c r="H45" s="54">
        <v>56397460</v>
      </c>
      <c r="I45" s="54">
        <v>67555739.999999985</v>
      </c>
      <c r="J45" s="54">
        <v>67913220</v>
      </c>
      <c r="K45" s="54">
        <v>78341890.000000015</v>
      </c>
      <c r="L45" s="54">
        <v>95968790.000000015</v>
      </c>
      <c r="M45" s="54">
        <v>91052930</v>
      </c>
      <c r="N45" s="84">
        <v>100585100</v>
      </c>
      <c r="O45" s="7">
        <f t="shared" si="5"/>
        <v>971463540</v>
      </c>
      <c r="P45" s="6">
        <f t="shared" si="6"/>
        <v>6.9569750494197669E-2</v>
      </c>
    </row>
    <row r="46" spans="2:16" x14ac:dyDescent="0.25">
      <c r="B46" s="57">
        <v>2015</v>
      </c>
      <c r="C46" s="45">
        <v>95395769.999999985</v>
      </c>
      <c r="D46" s="54">
        <v>98438110.000000015</v>
      </c>
      <c r="E46" s="54">
        <v>108327290.00000001</v>
      </c>
      <c r="F46" s="54">
        <v>89580950.000000015</v>
      </c>
      <c r="G46" s="54">
        <v>73862550</v>
      </c>
      <c r="H46" s="54">
        <v>65241810</v>
      </c>
      <c r="I46" s="54">
        <v>69636900</v>
      </c>
      <c r="J46" s="54">
        <v>73333640</v>
      </c>
      <c r="K46" s="54">
        <v>80878450</v>
      </c>
      <c r="L46" s="54">
        <v>88717620</v>
      </c>
      <c r="M46" s="54">
        <v>96924030.000000015</v>
      </c>
      <c r="N46" s="84">
        <v>109647810.00000001</v>
      </c>
      <c r="O46" s="7">
        <f t="shared" si="5"/>
        <v>1049984930</v>
      </c>
      <c r="P46" s="6">
        <f t="shared" si="6"/>
        <v>8.0827933079197223E-2</v>
      </c>
    </row>
    <row r="47" spans="2:16" x14ac:dyDescent="0.25">
      <c r="B47" s="57">
        <v>2016</v>
      </c>
      <c r="C47" s="45">
        <v>107224180.00000001</v>
      </c>
      <c r="D47" s="54">
        <v>114041190</v>
      </c>
      <c r="E47" s="54">
        <v>98443840.000000015</v>
      </c>
      <c r="F47" s="54">
        <v>86507360</v>
      </c>
      <c r="G47" s="54">
        <v>69805080</v>
      </c>
      <c r="H47" s="54">
        <v>63942790</v>
      </c>
      <c r="I47" s="54">
        <v>73351860</v>
      </c>
      <c r="J47" s="54">
        <v>87641710</v>
      </c>
      <c r="K47" s="54">
        <v>88040099.999999985</v>
      </c>
      <c r="L47" s="54">
        <v>102156939.99999999</v>
      </c>
      <c r="M47" s="54">
        <v>110117840</v>
      </c>
      <c r="N47" s="84">
        <v>125326709.99999999</v>
      </c>
      <c r="O47" s="7">
        <f t="shared" si="5"/>
        <v>1126599600</v>
      </c>
      <c r="P47" s="6">
        <f t="shared" si="6"/>
        <v>7.2967399636869157E-2</v>
      </c>
    </row>
    <row r="48" spans="2:16" x14ac:dyDescent="0.25">
      <c r="B48" s="57">
        <v>2017</v>
      </c>
      <c r="C48" s="45">
        <v>113741420.00000001</v>
      </c>
      <c r="D48" s="54">
        <v>117141750</v>
      </c>
      <c r="E48" s="54">
        <v>119100900</v>
      </c>
      <c r="F48" s="54">
        <v>93184860</v>
      </c>
      <c r="G48" s="54">
        <v>87557890</v>
      </c>
      <c r="H48" s="54">
        <v>75075300</v>
      </c>
      <c r="I48" s="54">
        <v>80231970.000000015</v>
      </c>
      <c r="J48" s="54">
        <v>89878499.999999985</v>
      </c>
      <c r="K48" s="54">
        <v>95390690</v>
      </c>
      <c r="L48" s="54">
        <v>112478720</v>
      </c>
      <c r="M48" s="54">
        <v>117336650</v>
      </c>
      <c r="N48" s="84">
        <v>123651739.99999999</v>
      </c>
      <c r="O48" s="7">
        <f t="shared" si="5"/>
        <v>1224770390</v>
      </c>
      <c r="P48" s="6">
        <f t="shared" si="6"/>
        <v>8.7139024370326501E-2</v>
      </c>
    </row>
    <row r="49" spans="2:18" x14ac:dyDescent="0.25">
      <c r="B49" s="57">
        <v>2018</v>
      </c>
      <c r="C49" s="45">
        <v>127185170</v>
      </c>
      <c r="D49" s="54">
        <v>112785570</v>
      </c>
      <c r="E49" s="54">
        <v>112811770</v>
      </c>
      <c r="F49" s="54">
        <v>109607080</v>
      </c>
      <c r="G49" s="54">
        <v>92773310</v>
      </c>
      <c r="H49" s="54">
        <v>70483180</v>
      </c>
      <c r="I49" s="54">
        <v>79081320</v>
      </c>
      <c r="J49" s="54">
        <v>85520050</v>
      </c>
      <c r="K49" s="54">
        <v>90678240</v>
      </c>
      <c r="L49" s="54">
        <v>120939510</v>
      </c>
      <c r="M49" s="54">
        <v>112037720</v>
      </c>
      <c r="N49" s="84">
        <v>108357440</v>
      </c>
      <c r="O49" s="7">
        <f t="shared" si="5"/>
        <v>1222260360</v>
      </c>
      <c r="P49" s="6">
        <f t="shared" si="6"/>
        <v>-2.0493882122673002E-3</v>
      </c>
    </row>
    <row r="50" spans="2:18" x14ac:dyDescent="0.25">
      <c r="B50" s="57">
        <v>2019</v>
      </c>
      <c r="C50" s="45">
        <v>115622360</v>
      </c>
      <c r="D50" s="54">
        <v>117737820</v>
      </c>
      <c r="E50" s="54">
        <v>103797680</v>
      </c>
      <c r="F50" s="54">
        <v>94909450</v>
      </c>
      <c r="G50" s="54">
        <v>89492970</v>
      </c>
      <c r="H50" s="54">
        <v>69896580</v>
      </c>
      <c r="I50" s="54">
        <v>74477340</v>
      </c>
      <c r="J50" s="54">
        <v>79752670</v>
      </c>
      <c r="K50" s="54">
        <v>90865190</v>
      </c>
      <c r="L50" s="54">
        <v>106070920</v>
      </c>
      <c r="M50" s="54">
        <v>116947650</v>
      </c>
      <c r="N50" s="84">
        <v>119152390</v>
      </c>
      <c r="O50" s="7">
        <f>SUM(C50:N50)</f>
        <v>1178723020</v>
      </c>
      <c r="P50" s="6">
        <f>O50/O49-1</f>
        <v>-3.5620348515597811E-2</v>
      </c>
    </row>
    <row r="51" spans="2:18" x14ac:dyDescent="0.25">
      <c r="B51" s="57" t="s">
        <v>18</v>
      </c>
      <c r="C51" s="45">
        <v>125030920</v>
      </c>
      <c r="D51" s="54">
        <v>115415520</v>
      </c>
      <c r="E51" s="54">
        <v>118833940</v>
      </c>
      <c r="F51" s="54">
        <v>83231580</v>
      </c>
      <c r="G51" s="54">
        <v>78550590</v>
      </c>
      <c r="H51" s="54">
        <v>75211480</v>
      </c>
      <c r="I51" s="54">
        <v>76272210</v>
      </c>
      <c r="J51" s="54">
        <v>90969020</v>
      </c>
      <c r="K51" s="54">
        <v>101177740</v>
      </c>
      <c r="L51" s="54">
        <v>116414750</v>
      </c>
      <c r="M51" s="54">
        <v>115655910</v>
      </c>
      <c r="N51" s="84">
        <v>137021250</v>
      </c>
      <c r="O51" s="7">
        <f>SUM(C51:N51)</f>
        <v>1233784910</v>
      </c>
      <c r="P51" s="6">
        <f>O51/O50-1</f>
        <v>4.6713171004329812E-2</v>
      </c>
    </row>
    <row r="52" spans="2:18" x14ac:dyDescent="0.25">
      <c r="B52" s="57" t="s">
        <v>19</v>
      </c>
      <c r="C52" s="45">
        <v>122844690</v>
      </c>
      <c r="D52" s="54">
        <v>114871350</v>
      </c>
      <c r="E52" s="54">
        <v>137872467.80000001</v>
      </c>
      <c r="F52" s="54">
        <v>110951767.84999999</v>
      </c>
      <c r="G52" s="54">
        <v>87606025.49000001</v>
      </c>
      <c r="H52" s="54">
        <v>84168872.319999993</v>
      </c>
      <c r="I52" s="54">
        <v>80646037.109999999</v>
      </c>
      <c r="J52" s="54">
        <v>92495921.810000002</v>
      </c>
      <c r="K52" s="54">
        <v>108079262.66</v>
      </c>
      <c r="L52" s="54">
        <v>118670311.81999999</v>
      </c>
      <c r="M52" s="54">
        <v>133656060.56</v>
      </c>
      <c r="N52" s="84">
        <v>141618181.52000001</v>
      </c>
      <c r="O52" s="7">
        <f>SUM(C52:N52)</f>
        <v>1333480948.9400001</v>
      </c>
      <c r="P52" s="6">
        <f>O52/O51-1</f>
        <v>8.0805039948170565E-2</v>
      </c>
    </row>
    <row r="53" spans="2:18" x14ac:dyDescent="0.25">
      <c r="B53" s="57" t="s">
        <v>20</v>
      </c>
      <c r="C53" s="45">
        <v>137815155.97999999</v>
      </c>
      <c r="D53" s="54">
        <v>125052794.34999999</v>
      </c>
      <c r="E53" s="54">
        <v>139410196.59999999</v>
      </c>
      <c r="F53" s="54">
        <v>100505663.28</v>
      </c>
      <c r="G53" s="54">
        <v>99987518.599999994</v>
      </c>
      <c r="H53" s="54">
        <v>83120260.819999993</v>
      </c>
      <c r="I53" s="54">
        <v>80281028.659999996</v>
      </c>
      <c r="J53" s="54">
        <v>97954540.739999995</v>
      </c>
      <c r="K53" s="54">
        <v>98760914.219999999</v>
      </c>
      <c r="L53" s="54">
        <v>104311361.45999999</v>
      </c>
      <c r="M53" s="54">
        <v>122726835.48</v>
      </c>
      <c r="N53" s="84">
        <v>146187859.49000001</v>
      </c>
      <c r="O53" s="7">
        <f>SUM(C53:N53)</f>
        <v>1336114129.6799998</v>
      </c>
      <c r="P53" s="6">
        <f>O53/O51-1</f>
        <v>8.2939269925095704E-2</v>
      </c>
    </row>
    <row r="54" spans="2:18" x14ac:dyDescent="0.25">
      <c r="B54" s="57" t="s">
        <v>21</v>
      </c>
      <c r="C54" s="45">
        <v>141350264.68000001</v>
      </c>
      <c r="D54" s="54">
        <v>136448093.75</v>
      </c>
      <c r="E54" s="54">
        <v>149027052.68000001</v>
      </c>
      <c r="F54" s="54">
        <v>111660362.53</v>
      </c>
      <c r="G54" s="54">
        <v>120474510.34999999</v>
      </c>
      <c r="H54" s="54">
        <v>100081191.29000001</v>
      </c>
      <c r="I54" s="54">
        <v>98201349.939999998</v>
      </c>
      <c r="J54" s="54">
        <v>119076165.26000001</v>
      </c>
      <c r="K54" s="54">
        <v>117790163.7</v>
      </c>
      <c r="L54" s="54">
        <v>148658921.59999999</v>
      </c>
      <c r="M54" s="54">
        <v>150620989.68000001</v>
      </c>
      <c r="N54" s="84">
        <v>147886848.19</v>
      </c>
      <c r="O54" s="7">
        <f>+SUM(C54:N54)</f>
        <v>1541275913.6500001</v>
      </c>
      <c r="P54" s="6">
        <f>+O54/O52-1</f>
        <v>0.15582897144138341</v>
      </c>
    </row>
    <row r="55" spans="2:18" x14ac:dyDescent="0.25">
      <c r="B55" s="57" t="s">
        <v>22</v>
      </c>
      <c r="C55" s="45">
        <v>165144616.40000001</v>
      </c>
      <c r="D55" s="54">
        <v>168471650</v>
      </c>
      <c r="E55" s="54">
        <v>139070671.83000001</v>
      </c>
      <c r="F55" s="54">
        <v>138537010.28999999</v>
      </c>
      <c r="G55" s="54">
        <v>103441013.69</v>
      </c>
      <c r="H55" s="54">
        <v>100382831.62</v>
      </c>
      <c r="I55" s="54">
        <v>107895803.01000001</v>
      </c>
      <c r="J55" s="54">
        <v>123255327.62</v>
      </c>
      <c r="K55" s="54">
        <v>126487830.7</v>
      </c>
      <c r="L55" s="54">
        <v>154750546.65000001</v>
      </c>
      <c r="M55" s="54">
        <v>169968040.56999999</v>
      </c>
      <c r="N55" s="84">
        <v>155535289.53999999</v>
      </c>
      <c r="O55" s="7">
        <f>+SUM(C55:N55)</f>
        <v>1652940631.9200001</v>
      </c>
      <c r="P55" s="6">
        <f>+O55/O52-1</f>
        <v>0.23956823922677128</v>
      </c>
    </row>
    <row r="56" spans="2:18" ht="15.75" thickBot="1" x14ac:dyDescent="0.3">
      <c r="B56" s="58" t="s">
        <v>36</v>
      </c>
      <c r="C56" s="46">
        <v>164914101</v>
      </c>
      <c r="D56" s="47">
        <v>168422818.44999999</v>
      </c>
      <c r="E56" s="47">
        <v>151819549.56</v>
      </c>
      <c r="F56" s="47"/>
      <c r="G56" s="47"/>
      <c r="H56" s="47"/>
      <c r="I56" s="47"/>
      <c r="J56" s="47"/>
      <c r="K56" s="47"/>
      <c r="L56" s="47"/>
      <c r="M56" s="47"/>
      <c r="N56" s="81"/>
      <c r="O56" s="14"/>
      <c r="P56" s="15"/>
    </row>
    <row r="57" spans="2:18" ht="15.75" thickBot="1" x14ac:dyDescent="0.3">
      <c r="B57" s="42" t="s">
        <v>25</v>
      </c>
    </row>
    <row r="58" spans="2:18" ht="15.75" thickBot="1" x14ac:dyDescent="0.3">
      <c r="B58" s="42"/>
      <c r="G58" s="92" t="s">
        <v>26</v>
      </c>
      <c r="H58" s="93"/>
      <c r="I58" s="94"/>
    </row>
    <row r="59" spans="2:18" ht="15.75" thickBot="1" x14ac:dyDescent="0.3"/>
    <row r="60" spans="2:18" ht="30.75" thickBot="1" x14ac:dyDescent="0.3">
      <c r="B60" s="68" t="s">
        <v>3</v>
      </c>
      <c r="C60" s="5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52" t="s">
        <v>15</v>
      </c>
      <c r="O60" s="75" t="s">
        <v>27</v>
      </c>
      <c r="P60" s="75" t="s">
        <v>17</v>
      </c>
      <c r="Q60" s="70" t="s">
        <v>28</v>
      </c>
      <c r="R60" s="52" t="s">
        <v>17</v>
      </c>
    </row>
    <row r="61" spans="2:18" x14ac:dyDescent="0.25">
      <c r="B61" s="57">
        <v>2007</v>
      </c>
      <c r="C61" s="8">
        <v>20.025219404740429</v>
      </c>
      <c r="D61" s="83">
        <v>18.139653961158483</v>
      </c>
      <c r="E61" s="83">
        <v>18.443301534371649</v>
      </c>
      <c r="F61" s="83">
        <v>20.037886777355219</v>
      </c>
      <c r="G61" s="83">
        <v>21.863143109391373</v>
      </c>
      <c r="H61" s="83">
        <v>21.079710589336919</v>
      </c>
      <c r="I61" s="83">
        <v>21.653107535888147</v>
      </c>
      <c r="J61" s="83">
        <v>20.852633598028945</v>
      </c>
      <c r="K61" s="83">
        <v>22.570793606263724</v>
      </c>
      <c r="L61" s="83">
        <v>25.528543231929028</v>
      </c>
      <c r="M61" s="83">
        <v>22.407515354162744</v>
      </c>
      <c r="N61" s="69">
        <v>24.731334411071821</v>
      </c>
      <c r="O61" s="9">
        <f t="shared" ref="O61:O66" si="7">+O38/O15</f>
        <v>21.387458642954673</v>
      </c>
      <c r="P61" s="73"/>
      <c r="Q61" s="9">
        <f t="shared" ref="Q61:Q77" si="8">SUM(C38:N38)/SUM(C15:N15)</f>
        <v>21.387458642954673</v>
      </c>
      <c r="R61" s="6"/>
    </row>
    <row r="62" spans="2:18" x14ac:dyDescent="0.25">
      <c r="B62" s="57">
        <v>2008</v>
      </c>
      <c r="C62" s="8">
        <v>21.740925413038173</v>
      </c>
      <c r="D62" s="83">
        <v>21.446692165527583</v>
      </c>
      <c r="E62" s="83">
        <v>22.962409640588717</v>
      </c>
      <c r="F62" s="83">
        <v>23.469908189363956</v>
      </c>
      <c r="G62" s="83">
        <v>24.528306511907243</v>
      </c>
      <c r="H62" s="83">
        <v>25.610792010572432</v>
      </c>
      <c r="I62" s="83">
        <v>24.657260335079798</v>
      </c>
      <c r="J62" s="83">
        <v>25.001589342271402</v>
      </c>
      <c r="K62" s="83">
        <v>24.017147679556434</v>
      </c>
      <c r="L62" s="83">
        <v>23.106355573972181</v>
      </c>
      <c r="M62" s="83">
        <v>21.758121605559676</v>
      </c>
      <c r="N62" s="69">
        <v>23.743877361920561</v>
      </c>
      <c r="O62" s="9">
        <f t="shared" si="7"/>
        <v>23.220393971511722</v>
      </c>
      <c r="P62" s="73">
        <f>+O62/O61-1</f>
        <v>8.5701408435491899E-2</v>
      </c>
      <c r="Q62" s="9">
        <f t="shared" si="8"/>
        <v>23.220393971511722</v>
      </c>
      <c r="R62" s="6">
        <f>+Q62/Q61-1</f>
        <v>8.5701408435491899E-2</v>
      </c>
    </row>
    <row r="63" spans="2:18" x14ac:dyDescent="0.25">
      <c r="B63" s="57">
        <v>2009</v>
      </c>
      <c r="C63" s="8">
        <v>20.903566942948075</v>
      </c>
      <c r="D63" s="83">
        <v>21.162155918942958</v>
      </c>
      <c r="E63" s="83">
        <v>21.480758912200113</v>
      </c>
      <c r="F63" s="83">
        <v>21.919475920472504</v>
      </c>
      <c r="G63" s="83">
        <v>23.016423938657269</v>
      </c>
      <c r="H63" s="83">
        <v>23.400408509050145</v>
      </c>
      <c r="I63" s="83">
        <v>27.461873383224926</v>
      </c>
      <c r="J63" s="83">
        <v>23.540821899543612</v>
      </c>
      <c r="K63" s="83">
        <v>23.488405659147485</v>
      </c>
      <c r="L63" s="83">
        <v>22.401064312780484</v>
      </c>
      <c r="M63" s="83">
        <v>21.120092386971027</v>
      </c>
      <c r="N63" s="69">
        <v>21.621534799129321</v>
      </c>
      <c r="O63" s="9">
        <f t="shared" si="7"/>
        <v>22.302841397979261</v>
      </c>
      <c r="P63" s="73">
        <f>+O63/O62-1</f>
        <v>-3.951494426227975E-2</v>
      </c>
      <c r="Q63" s="9">
        <f t="shared" si="8"/>
        <v>22.302841397979261</v>
      </c>
      <c r="R63" s="6">
        <f>+Q63/Q62-1</f>
        <v>-3.951494426227975E-2</v>
      </c>
    </row>
    <row r="64" spans="2:18" x14ac:dyDescent="0.25">
      <c r="B64" s="57">
        <v>2010</v>
      </c>
      <c r="C64" s="8">
        <v>20.667138577735191</v>
      </c>
      <c r="D64" s="83">
        <v>20.786054298216911</v>
      </c>
      <c r="E64" s="83">
        <v>21.330040669054988</v>
      </c>
      <c r="F64" s="83">
        <v>22.260061750504619</v>
      </c>
      <c r="G64" s="83">
        <v>22.765041732356238</v>
      </c>
      <c r="H64" s="83">
        <v>22.29840145019681</v>
      </c>
      <c r="I64" s="83">
        <v>23.349579996263529</v>
      </c>
      <c r="J64" s="83">
        <v>24.149606009784058</v>
      </c>
      <c r="K64" s="83">
        <v>23.9584647280662</v>
      </c>
      <c r="L64" s="83">
        <v>23.313568069978903</v>
      </c>
      <c r="M64" s="83">
        <v>22.76731717247198</v>
      </c>
      <c r="N64" s="69">
        <v>21.989026468513675</v>
      </c>
      <c r="O64" s="9">
        <f t="shared" si="7"/>
        <v>22.300468414506724</v>
      </c>
      <c r="P64" s="73">
        <f>+O64/O63-1</f>
        <v>-1.0639825797043034E-4</v>
      </c>
      <c r="Q64" s="9">
        <f t="shared" si="8"/>
        <v>22.300468414506724</v>
      </c>
      <c r="R64" s="6">
        <f>+Q64/Q63-1</f>
        <v>-1.0639825797043034E-4</v>
      </c>
    </row>
    <row r="65" spans="2:18" ht="17.25" customHeight="1" x14ac:dyDescent="0.25">
      <c r="B65" s="57">
        <v>2011</v>
      </c>
      <c r="C65" s="8">
        <v>21.79676109021273</v>
      </c>
      <c r="D65" s="83">
        <v>22.510602957944805</v>
      </c>
      <c r="E65" s="83">
        <v>23.101618255830829</v>
      </c>
      <c r="F65" s="83">
        <v>23.38805476231342</v>
      </c>
      <c r="G65" s="83">
        <v>24.49120369868988</v>
      </c>
      <c r="H65" s="83">
        <v>24.53986535276999</v>
      </c>
      <c r="I65" s="83">
        <v>25.936027304580925</v>
      </c>
      <c r="J65" s="83">
        <v>25.568172638394248</v>
      </c>
      <c r="K65" s="83">
        <v>25.696769722562799</v>
      </c>
      <c r="L65" s="83">
        <v>24.326711270556491</v>
      </c>
      <c r="M65" s="83">
        <v>24.252270898639221</v>
      </c>
      <c r="N65" s="69">
        <v>23.464840629236193</v>
      </c>
      <c r="O65" s="9">
        <f t="shared" si="7"/>
        <v>23.861399456832284</v>
      </c>
      <c r="P65" s="73">
        <f>+O65/O64-1</f>
        <v>6.9995437464002164E-2</v>
      </c>
      <c r="Q65" s="9">
        <f t="shared" si="8"/>
        <v>23.861399456832284</v>
      </c>
      <c r="R65" s="6">
        <f>+Q65/Q64-1</f>
        <v>6.9995437464002164E-2</v>
      </c>
    </row>
    <row r="66" spans="2:18" ht="17.25" customHeight="1" x14ac:dyDescent="0.25">
      <c r="B66" s="57">
        <v>2012</v>
      </c>
      <c r="C66" s="8">
        <v>24.222907260351519</v>
      </c>
      <c r="D66" s="83">
        <v>24.541064410355037</v>
      </c>
      <c r="E66" s="83">
        <v>25.003763313783768</v>
      </c>
      <c r="F66" s="83">
        <v>25.622016470229241</v>
      </c>
      <c r="G66" s="83">
        <v>26.710269947506251</v>
      </c>
      <c r="H66" s="83">
        <v>26.401941961869149</v>
      </c>
      <c r="I66" s="83">
        <v>27.825878376470179</v>
      </c>
      <c r="J66" s="83">
        <v>26.950610825565093</v>
      </c>
      <c r="K66" s="83">
        <v>27.624733699354643</v>
      </c>
      <c r="L66" s="83">
        <v>26.56816608884268</v>
      </c>
      <c r="M66" s="83">
        <v>25.768969320030099</v>
      </c>
      <c r="N66" s="69">
        <v>24.943793176641989</v>
      </c>
      <c r="O66" s="9">
        <f t="shared" si="7"/>
        <v>25.820896795648629</v>
      </c>
      <c r="P66" s="73">
        <f>+O66/O65-1</f>
        <v>8.2119967119333337E-2</v>
      </c>
      <c r="Q66" s="9">
        <f t="shared" si="8"/>
        <v>25.820896795648629</v>
      </c>
      <c r="R66" s="6">
        <f>+Q66/Q65-1</f>
        <v>8.2119967119333337E-2</v>
      </c>
    </row>
    <row r="67" spans="2:18" ht="17.25" customHeight="1" x14ac:dyDescent="0.25">
      <c r="B67" s="57">
        <v>2013</v>
      </c>
      <c r="C67" s="8">
        <v>25.376818554494562</v>
      </c>
      <c r="D67" s="83">
        <v>25.970508566366693</v>
      </c>
      <c r="E67" s="83">
        <v>27.432679683852424</v>
      </c>
      <c r="F67" s="83">
        <v>26.841735870575608</v>
      </c>
      <c r="G67" s="83">
        <v>27.942295617678315</v>
      </c>
      <c r="H67" s="83">
        <v>29.761849159824596</v>
      </c>
      <c r="I67" s="83">
        <v>28.003997221214323</v>
      </c>
      <c r="J67" s="83">
        <v>29.718949888896141</v>
      </c>
      <c r="K67" s="83">
        <v>28.732332294615233</v>
      </c>
      <c r="L67" s="83">
        <v>28.989736544262161</v>
      </c>
      <c r="M67" s="83">
        <v>29.471605919830989</v>
      </c>
      <c r="N67" s="69">
        <v>27.565850362719893</v>
      </c>
      <c r="O67" s="9">
        <f t="shared" ref="O67:O76" si="9">AVERAGE(C67:N67)</f>
        <v>27.984029973694248</v>
      </c>
      <c r="P67" s="73">
        <f t="shared" ref="P67:P76" si="10">O67/O66-1</f>
        <v>8.3774517793284042E-2</v>
      </c>
      <c r="Q67" s="9">
        <f t="shared" si="8"/>
        <v>27.800714685606764</v>
      </c>
      <c r="R67" s="6">
        <f t="shared" ref="R67:R72" si="11">Q67/Q66-1</f>
        <v>7.667502432726403E-2</v>
      </c>
    </row>
    <row r="68" spans="2:18" ht="17.25" customHeight="1" x14ac:dyDescent="0.25">
      <c r="B68" s="57">
        <v>2014</v>
      </c>
      <c r="C68" s="8">
        <v>27.738378920310208</v>
      </c>
      <c r="D68" s="83">
        <v>27.251789136046405</v>
      </c>
      <c r="E68" s="83">
        <v>29.422250017290452</v>
      </c>
      <c r="F68" s="83">
        <v>28.858584408535283</v>
      </c>
      <c r="G68" s="83">
        <v>30.448584860424738</v>
      </c>
      <c r="H68" s="83">
        <v>29.915169541701395</v>
      </c>
      <c r="I68" s="83">
        <v>31.042891031579781</v>
      </c>
      <c r="J68" s="83">
        <v>31.660562278165713</v>
      </c>
      <c r="K68" s="83">
        <v>31.698746556435495</v>
      </c>
      <c r="L68" s="83">
        <v>30.756864115970579</v>
      </c>
      <c r="M68" s="83">
        <v>30.395403906150065</v>
      </c>
      <c r="N68" s="69">
        <v>29.650822375802761</v>
      </c>
      <c r="O68" s="9">
        <f t="shared" si="9"/>
        <v>29.903337262367742</v>
      </c>
      <c r="P68" s="73">
        <f t="shared" si="10"/>
        <v>6.8585807350753036E-2</v>
      </c>
      <c r="Q68" s="9">
        <f t="shared" si="8"/>
        <v>29.753853629759181</v>
      </c>
      <c r="R68" s="6">
        <f t="shared" si="11"/>
        <v>7.0254990428847197E-2</v>
      </c>
    </row>
    <row r="69" spans="2:18" ht="17.25" customHeight="1" x14ac:dyDescent="0.25">
      <c r="B69" s="57">
        <v>2015</v>
      </c>
      <c r="C69" s="8">
        <v>29.28361495034245</v>
      </c>
      <c r="D69" s="83">
        <v>28.877132251863973</v>
      </c>
      <c r="E69" s="83">
        <v>30.267051566200962</v>
      </c>
      <c r="F69" s="83">
        <v>31.453733777556845</v>
      </c>
      <c r="G69" s="83">
        <v>31.523100750629769</v>
      </c>
      <c r="H69" s="83">
        <v>31.49333069988684</v>
      </c>
      <c r="I69" s="83">
        <v>33.493171749385546</v>
      </c>
      <c r="J69" s="83">
        <v>32.455428578352929</v>
      </c>
      <c r="K69" s="83">
        <v>32.487031418963639</v>
      </c>
      <c r="L69" s="83">
        <v>32.93813808912612</v>
      </c>
      <c r="M69" s="83">
        <v>32.682800119310869</v>
      </c>
      <c r="N69" s="69">
        <v>30.939158328095981</v>
      </c>
      <c r="O69" s="9">
        <f t="shared" si="9"/>
        <v>31.491141023309655</v>
      </c>
      <c r="P69" s="73">
        <f t="shared" si="10"/>
        <v>5.3097878240503382E-2</v>
      </c>
      <c r="Q69" s="9">
        <f t="shared" si="8"/>
        <v>31.305852968284615</v>
      </c>
      <c r="R69" s="6">
        <f t="shared" si="11"/>
        <v>5.2161288343945955E-2</v>
      </c>
    </row>
    <row r="70" spans="2:18" ht="17.25" customHeight="1" x14ac:dyDescent="0.25">
      <c r="B70" s="57">
        <v>2016</v>
      </c>
      <c r="C70" s="8">
        <v>30.723125616052094</v>
      </c>
      <c r="D70" s="83">
        <v>29.234059883742042</v>
      </c>
      <c r="E70" s="83">
        <v>30.127243158744552</v>
      </c>
      <c r="F70" s="83">
        <v>32.664314824641387</v>
      </c>
      <c r="G70" s="83">
        <v>33.653851368997621</v>
      </c>
      <c r="H70" s="83">
        <v>32.851404798406726</v>
      </c>
      <c r="I70" s="83">
        <v>34.461428604087068</v>
      </c>
      <c r="J70" s="83">
        <v>34.083070418725725</v>
      </c>
      <c r="K70" s="83">
        <v>32.686739690507636</v>
      </c>
      <c r="L70" s="83">
        <v>33.776229808501618</v>
      </c>
      <c r="M70" s="83">
        <v>33.074403113127687</v>
      </c>
      <c r="N70" s="69">
        <v>32.729216261721099</v>
      </c>
      <c r="O70" s="9">
        <f t="shared" si="9"/>
        <v>32.505423962271273</v>
      </c>
      <c r="P70" s="73">
        <f t="shared" si="10"/>
        <v>3.2208516617763916E-2</v>
      </c>
      <c r="Q70" s="9">
        <f t="shared" si="8"/>
        <v>32.276999300854335</v>
      </c>
      <c r="R70" s="6">
        <f t="shared" si="11"/>
        <v>3.1021238538159857E-2</v>
      </c>
    </row>
    <row r="71" spans="2:18" ht="17.25" customHeight="1" x14ac:dyDescent="0.25">
      <c r="B71" s="57">
        <v>2017</v>
      </c>
      <c r="C71" s="8">
        <v>32.254829321961026</v>
      </c>
      <c r="D71" s="83">
        <v>33.880493098018455</v>
      </c>
      <c r="E71" s="83">
        <v>30.513211350805278</v>
      </c>
      <c r="F71" s="83">
        <v>34.206744279892163</v>
      </c>
      <c r="G71" s="83">
        <v>35.841003691487202</v>
      </c>
      <c r="H71" s="83">
        <v>35.685126595635701</v>
      </c>
      <c r="I71" s="83">
        <v>35.786595661523982</v>
      </c>
      <c r="J71" s="83">
        <v>36.308360857062574</v>
      </c>
      <c r="K71" s="83">
        <v>35.985425823113225</v>
      </c>
      <c r="L71" s="83">
        <v>37.03314242544333</v>
      </c>
      <c r="M71" s="83">
        <v>35.809641558295638</v>
      </c>
      <c r="N71" s="69">
        <v>34.77332711919896</v>
      </c>
      <c r="O71" s="9">
        <f t="shared" si="9"/>
        <v>34.839825148536463</v>
      </c>
      <c r="P71" s="73">
        <f t="shared" si="10"/>
        <v>7.1815743396385301E-2</v>
      </c>
      <c r="Q71" s="9">
        <f t="shared" si="8"/>
        <v>34.601856260776884</v>
      </c>
      <c r="R71" s="6">
        <f t="shared" si="11"/>
        <v>7.2028286714403755E-2</v>
      </c>
    </row>
    <row r="72" spans="2:18" ht="17.25" customHeight="1" x14ac:dyDescent="0.25">
      <c r="B72" s="57">
        <v>2018</v>
      </c>
      <c r="C72" s="8">
        <v>35.275355671823348</v>
      </c>
      <c r="D72" s="83">
        <v>34.979710846768782</v>
      </c>
      <c r="E72" s="83">
        <v>34.320404126350979</v>
      </c>
      <c r="F72" s="83">
        <v>36.912734771382141</v>
      </c>
      <c r="G72" s="83">
        <v>38.120247342722799</v>
      </c>
      <c r="H72" s="83">
        <v>37.443696873374563</v>
      </c>
      <c r="I72" s="83">
        <v>38.211746034749517</v>
      </c>
      <c r="J72" s="83">
        <v>38.993642166051238</v>
      </c>
      <c r="K72" s="83">
        <v>37.356478232794338</v>
      </c>
      <c r="L72" s="83">
        <v>37.996211793124999</v>
      </c>
      <c r="M72" s="83">
        <v>33.40149654986584</v>
      </c>
      <c r="N72" s="69">
        <v>37.704075564120807</v>
      </c>
      <c r="O72" s="9">
        <f t="shared" si="9"/>
        <v>36.726316664427443</v>
      </c>
      <c r="P72" s="73">
        <f t="shared" si="10"/>
        <v>5.41475598068617E-2</v>
      </c>
      <c r="Q72" s="9">
        <f t="shared" si="8"/>
        <v>36.481598822153963</v>
      </c>
      <c r="R72" s="6">
        <f t="shared" si="11"/>
        <v>5.4324905207697505E-2</v>
      </c>
    </row>
    <row r="73" spans="2:18" ht="17.25" customHeight="1" x14ac:dyDescent="0.25">
      <c r="B73" s="57">
        <v>2019</v>
      </c>
      <c r="C73" s="8">
        <v>35.542404758505199</v>
      </c>
      <c r="D73" s="83">
        <v>36.166824252068501</v>
      </c>
      <c r="E73" s="83">
        <v>35.987978151757936</v>
      </c>
      <c r="F73" s="83">
        <v>36.954304727009387</v>
      </c>
      <c r="G73" s="83">
        <v>39.165106587720359</v>
      </c>
      <c r="H73" s="83">
        <v>38.648665939254705</v>
      </c>
      <c r="I73" s="83">
        <v>39.995055214533501</v>
      </c>
      <c r="J73" s="83">
        <v>40.354990587734946</v>
      </c>
      <c r="K73" s="83">
        <v>41.204374713255746</v>
      </c>
      <c r="L73" s="83">
        <v>44.13240158174947</v>
      </c>
      <c r="M73" s="83">
        <v>39.63801787259402</v>
      </c>
      <c r="N73" s="69">
        <v>37.070425850412114</v>
      </c>
      <c r="O73" s="9">
        <f t="shared" si="9"/>
        <v>38.738379186382986</v>
      </c>
      <c r="P73" s="73">
        <f t="shared" si="10"/>
        <v>5.478530668729964E-2</v>
      </c>
      <c r="Q73" s="9">
        <f t="shared" si="8"/>
        <v>38.43708352629789</v>
      </c>
      <c r="R73" s="6">
        <f t="shared" ref="R73:R77" si="12">Q73/Q72-1</f>
        <v>5.3601946386089727E-2</v>
      </c>
    </row>
    <row r="74" spans="2:18" ht="17.25" customHeight="1" x14ac:dyDescent="0.25">
      <c r="B74" s="57" t="s">
        <v>18</v>
      </c>
      <c r="C74" s="8">
        <v>36.934572173319964</v>
      </c>
      <c r="D74" s="83">
        <v>36.93621808734656</v>
      </c>
      <c r="E74" s="83">
        <v>36.759030430450707</v>
      </c>
      <c r="F74" s="83">
        <v>36.216032596369111</v>
      </c>
      <c r="G74" s="83">
        <v>39.27434240082507</v>
      </c>
      <c r="H74" s="83">
        <v>42.451986385084453</v>
      </c>
      <c r="I74" s="83">
        <v>41.932888167441511</v>
      </c>
      <c r="J74" s="83">
        <v>42.962122381745793</v>
      </c>
      <c r="K74" s="83">
        <v>43.152026090029899</v>
      </c>
      <c r="L74" s="83">
        <v>42.166139757515502</v>
      </c>
      <c r="M74" s="83">
        <v>43.377838384045987</v>
      </c>
      <c r="N74" s="69">
        <v>42.027694906342298</v>
      </c>
      <c r="O74" s="9">
        <f t="shared" si="9"/>
        <v>40.349240980043071</v>
      </c>
      <c r="P74" s="73">
        <f t="shared" si="10"/>
        <v>4.1583097369915833E-2</v>
      </c>
      <c r="Q74" s="9">
        <f t="shared" si="8"/>
        <v>40.082656725015283</v>
      </c>
      <c r="R74" s="6">
        <f t="shared" si="12"/>
        <v>4.2812124327578749E-2</v>
      </c>
    </row>
    <row r="75" spans="2:18" ht="17.25" customHeight="1" x14ac:dyDescent="0.25">
      <c r="B75" s="57" t="s">
        <v>19</v>
      </c>
      <c r="C75" s="8">
        <v>38.542725323593579</v>
      </c>
      <c r="D75" s="83">
        <v>40.142334862317689</v>
      </c>
      <c r="E75" s="83">
        <v>41.187742228701943</v>
      </c>
      <c r="F75" s="83">
        <v>42.455597146539532</v>
      </c>
      <c r="G75" s="83">
        <v>44.420824231535839</v>
      </c>
      <c r="H75" s="83">
        <v>46.069058942655879</v>
      </c>
      <c r="I75" s="83">
        <v>44.559130800200087</v>
      </c>
      <c r="J75" s="83">
        <v>46.625436710573872</v>
      </c>
      <c r="K75" s="83">
        <v>46.873495755701335</v>
      </c>
      <c r="L75" s="83">
        <v>46.791378586353872</v>
      </c>
      <c r="M75" s="83">
        <v>43.968920195840695</v>
      </c>
      <c r="N75" s="69">
        <v>43.48477053169308</v>
      </c>
      <c r="O75" s="9">
        <f t="shared" si="9"/>
        <v>43.760117942975626</v>
      </c>
      <c r="P75" s="73">
        <f t="shared" si="10"/>
        <v>8.4533856897570647E-2</v>
      </c>
      <c r="Q75" s="9">
        <f t="shared" si="8"/>
        <v>43.378041270481496</v>
      </c>
      <c r="R75" s="6">
        <f t="shared" si="12"/>
        <v>8.2214723641549137E-2</v>
      </c>
    </row>
    <row r="76" spans="2:18" ht="17.25" customHeight="1" x14ac:dyDescent="0.25">
      <c r="B76" s="51">
        <v>2022</v>
      </c>
      <c r="C76" s="8">
        <v>42.408923713693312</v>
      </c>
      <c r="D76" s="83">
        <v>42.662926579091994</v>
      </c>
      <c r="E76" s="83">
        <v>44.016628543813518</v>
      </c>
      <c r="F76" s="83">
        <v>45.479112297207905</v>
      </c>
      <c r="G76" s="83">
        <v>47.589651688268724</v>
      </c>
      <c r="H76" s="83">
        <v>49.624277765888827</v>
      </c>
      <c r="I76" s="83">
        <v>47.327296598236153</v>
      </c>
      <c r="J76" s="83">
        <v>48.728749847477872</v>
      </c>
      <c r="K76" s="83">
        <v>45.758649691242013</v>
      </c>
      <c r="L76" s="83">
        <v>48.107945321253453</v>
      </c>
      <c r="M76" s="83">
        <v>47.858996390816856</v>
      </c>
      <c r="N76" s="69">
        <v>45.092613372915395</v>
      </c>
      <c r="O76" s="9">
        <f t="shared" si="9"/>
        <v>46.221314317492165</v>
      </c>
      <c r="P76" s="73">
        <f t="shared" si="10"/>
        <v>5.6242909987668677E-2</v>
      </c>
      <c r="Q76" s="9">
        <f t="shared" si="8"/>
        <v>45.79906991631853</v>
      </c>
      <c r="R76" s="6">
        <f t="shared" si="12"/>
        <v>5.5812309060725873E-2</v>
      </c>
    </row>
    <row r="77" spans="2:18" ht="17.25" customHeight="1" x14ac:dyDescent="0.25">
      <c r="B77" s="51">
        <v>2023</v>
      </c>
      <c r="C77" s="8">
        <v>45.063096930495362</v>
      </c>
      <c r="D77" s="83">
        <v>45.819089760726584</v>
      </c>
      <c r="E77" s="83">
        <v>45.675017232063183</v>
      </c>
      <c r="F77" s="83">
        <v>47.504331312254514</v>
      </c>
      <c r="G77" s="83">
        <v>50.9632979597326</v>
      </c>
      <c r="H77" s="83">
        <v>50.522502335801192</v>
      </c>
      <c r="I77" s="83">
        <v>50.426434079186357</v>
      </c>
      <c r="J77" s="83">
        <v>52.782633892152234</v>
      </c>
      <c r="K77" s="83">
        <v>52.555893744436254</v>
      </c>
      <c r="L77" s="83">
        <v>52.534552797806455</v>
      </c>
      <c r="M77" s="83">
        <v>50.652575106594689</v>
      </c>
      <c r="N77" s="69">
        <v>48.463662024461769</v>
      </c>
      <c r="O77" s="9">
        <v>49.41359059797594</v>
      </c>
      <c r="P77" s="73">
        <v>6.9065026116656325E-2</v>
      </c>
      <c r="Q77" s="9">
        <f t="shared" si="8"/>
        <v>49.128505088728851</v>
      </c>
      <c r="R77" s="6">
        <f t="shared" si="12"/>
        <v>7.2696567386492328E-2</v>
      </c>
    </row>
    <row r="78" spans="2:18" ht="17.25" customHeight="1" x14ac:dyDescent="0.25">
      <c r="B78" s="82">
        <v>2024</v>
      </c>
      <c r="C78" s="8">
        <v>47.694054583017099</v>
      </c>
      <c r="D78" s="83">
        <v>48</v>
      </c>
      <c r="E78" s="83">
        <v>47.210955682681998</v>
      </c>
      <c r="F78" s="83">
        <v>51.544144039933691</v>
      </c>
      <c r="G78" s="83">
        <v>52.693810262319538</v>
      </c>
      <c r="H78" s="83">
        <v>52.833808112779771</v>
      </c>
      <c r="I78" s="83">
        <v>53.105831542438899</v>
      </c>
      <c r="J78" s="83">
        <v>53.751543412669385</v>
      </c>
      <c r="K78" s="83">
        <v>54.038871323640372</v>
      </c>
      <c r="L78" s="83">
        <v>51.986842994530747</v>
      </c>
      <c r="M78" s="83">
        <v>52.513637496557273</v>
      </c>
      <c r="N78" s="69">
        <v>50.221926688664858</v>
      </c>
      <c r="O78" s="9">
        <f>+AVERAGE(C78:N78)</f>
        <v>51.299618844936141</v>
      </c>
      <c r="P78" s="73">
        <f>+O78/O76-1</f>
        <v>0.10986932332908861</v>
      </c>
      <c r="Q78" s="9">
        <f t="shared" ref="Q78" si="13">SUM(C55:N55)/SUM(C32:N32)</f>
        <v>50.993723287565082</v>
      </c>
      <c r="R78" s="6">
        <f>Q78/Q76-1</f>
        <v>0.11342268261643595</v>
      </c>
    </row>
    <row r="79" spans="2:18" ht="15.75" thickBot="1" x14ac:dyDescent="0.3">
      <c r="B79" s="50">
        <v>2025</v>
      </c>
      <c r="C79" s="16">
        <f>+C56/C33</f>
        <v>48.568381465848837</v>
      </c>
      <c r="D79" s="13">
        <v>50.590037348291595</v>
      </c>
      <c r="E79" s="13">
        <v>53.052281704090611</v>
      </c>
      <c r="F79" s="13"/>
      <c r="G79" s="13"/>
      <c r="H79" s="13"/>
      <c r="I79" s="13"/>
      <c r="J79" s="13"/>
      <c r="K79" s="13"/>
      <c r="L79" s="13"/>
      <c r="M79" s="13"/>
      <c r="N79" s="88"/>
      <c r="O79" s="40"/>
      <c r="P79" s="72"/>
      <c r="Q79" s="40"/>
      <c r="R79" s="15"/>
    </row>
    <row r="80" spans="2:18" x14ac:dyDescent="0.25">
      <c r="B80" s="42" t="s">
        <v>25</v>
      </c>
    </row>
    <row r="81" spans="2:8" x14ac:dyDescent="0.25">
      <c r="B81" s="42" t="s">
        <v>29</v>
      </c>
      <c r="C81" s="1"/>
      <c r="D81" s="1"/>
      <c r="E81" s="2"/>
    </row>
    <row r="83" spans="2:8" x14ac:dyDescent="0.25">
      <c r="B83" s="41" t="s">
        <v>30</v>
      </c>
    </row>
    <row r="85" spans="2:8" x14ac:dyDescent="0.25">
      <c r="F85" s="10"/>
      <c r="G85" s="11"/>
      <c r="H85" s="11"/>
    </row>
    <row r="86" spans="2:8" x14ac:dyDescent="0.25">
      <c r="F86" s="12"/>
    </row>
    <row r="87" spans="2:8" x14ac:dyDescent="0.25">
      <c r="F87" s="12"/>
    </row>
    <row r="88" spans="2:8" x14ac:dyDescent="0.25">
      <c r="F88" s="12"/>
    </row>
    <row r="89" spans="2:8" x14ac:dyDescent="0.25">
      <c r="F89" s="12"/>
    </row>
    <row r="90" spans="2:8" x14ac:dyDescent="0.25">
      <c r="F90" s="12"/>
    </row>
    <row r="91" spans="2:8" x14ac:dyDescent="0.25">
      <c r="F91" s="12"/>
    </row>
  </sheetData>
  <mergeCells count="4">
    <mergeCell ref="F9:J9"/>
    <mergeCell ref="G12:I12"/>
    <mergeCell ref="G35:I35"/>
    <mergeCell ref="G58:I58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6 N37 O47 O70:P70 O24 O36:O45 O71:O72 O25:P26 O48:P50 O27 O67:O69" formulaRange="1"/>
    <ignoredError sqref="Q74" formula="1"/>
    <ignoredError sqref="B74:B75 B28:B29 B51:B52" numberStoredAsText="1"/>
    <ignoredError sqref="Q61:Q70 Q71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33"/>
  <sheetViews>
    <sheetView showGridLines="0" workbookViewId="0">
      <pane ySplit="11" topLeftCell="A214" activePane="bottomLeft" state="frozen"/>
      <selection pane="bottomLeft" activeCell="C231" sqref="C231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2" spans="2:5" x14ac:dyDescent="0.25">
      <c r="B232" s="39" t="s">
        <v>25</v>
      </c>
    </row>
    <row r="233" spans="2:5" x14ac:dyDescent="0.25">
      <c r="B233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54C41-97DD-4F60-9DCB-615C9735527D}"/>
</file>

<file path=customXml/itemProps4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2025-05-14T14:14:17Z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