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<sst xmlns="http://schemas.openxmlformats.org/spreadsheetml/2006/main" count="111" uniqueCount="61">
  <si>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</si>
  <si>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</si>
  <si>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</si>
  <si>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</si>
  <si>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</si>
  <si>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</si>
  <si>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</si>
  <si>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</si>
  <si>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</si>
  <si>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</si>
  <si>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</si>
  <si>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</si>
  <si>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</si>
  <si>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</si>
  <si>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</si>
  <si>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</si>
  <si>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</si>
  <si>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</si>
  <si>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</si>
  <si>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</si>
  <si>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</si>
  <si>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</si>
  <si>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</si>
  <si>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</si>
  <si>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</si>
  <si>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</si>
  <si>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</si>
  <si>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</si>
  <si>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</si>
  <si>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</si>
  <si>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</si>
  <si>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</si>
  <si>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</si>
  <si>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</si>
  <si>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</si>
  <si>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</si>
  <si>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</si>
  <si>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</si>
  <si>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</si>
  <si>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</si>
  <si>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</si>
  <si>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</si>
  <si>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</si>
  <si>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</si>
  <si>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</si>
  <si>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</si>
  <si>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</si>
  <si>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</si>
  <si>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2021</t>
  </si>
  <si>
    <t>2022</t>
  </si>
  <si>
    <t>millones L</t>
  </si>
  <si>
    <t>Fuente: DIEA (2002-2014, 2017); Estimado en base a FFDSAL (2015, 2016, 2018, 2019, 2020, 2021)</t>
  </si>
  <si>
    <t xml:space="preserve">Promedio ponderado </t>
  </si>
  <si>
    <t>Variación</t>
  </si>
  <si>
    <t>2023</t>
  </si>
  <si>
    <t>Observaciones</t>
  </si>
  <si>
    <t>Remisión (kilos sólidos)</t>
  </si>
  <si>
    <t>Remisión millones de kilos de sólidos: Remisión (millones de litros) * 1,03 * (% grasa + % proteína)</t>
  </si>
  <si>
    <t>Remisión a plantas industriales en millones de litros (de remitentes y leche propia)</t>
  </si>
  <si>
    <t xml:space="preserve">Fuente: Remisión: DIEA (2002-2014, 2017); Estimado en base a FFDSAL (2015, 2016, 2018-2023). </t>
  </si>
  <si>
    <t>2024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</si>
</sst>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XDR&quot;#,##0;\-&quot;XDR&quot;#,##0"/>
    <numFmt numFmtId="171" formatCode="&quot;XDR&quot;#,##0;[Red]\-&quot;XDR&quot;#,##0"/>
    <numFmt numFmtId="172" formatCode="&quot;XDR&quot;#,##0.00;\-&quot;XDR&quot;#,##0.00"/>
    <numFmt numFmtId="173" formatCode="&quot;XDR&quot;#,##0.00;[Red]\-&quot;XDR&quot;#,##0.00"/>
    <numFmt numFmtId="174" formatCode="_-&quot;XDR&quot;* #,##0_-;\-&quot;XDR&quot;* #,##0_-;_-&quot;XDR&quot;* &quot;-&quot;_-;_-@_-"/>
    <numFmt numFmtId="175" formatCode="_-&quot;XDR&quot;* #,##0.00_-;\-&quot;XDR&quot;* #,##0.00_-;_-&quot;XDR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U&quot;\ #,##0_);\(&quot;$U&quot;\ #,##0\)"/>
    <numFmt numFmtId="179" formatCode="&quot;$U&quot;\ #,##0_);[Red]\(&quot;$U&quot;\ #,##0\)"/>
    <numFmt numFmtId="180" formatCode="&quot;$U&quot;\ #,##0.00_);\(&quot;$U&quot;\ #,##0.00\)"/>
    <numFmt numFmtId="181" formatCode="&quot;$U&quot;\ #,##0.00_);[Red]\(&quot;$U&quot;\ #,##0.00\)"/>
    <numFmt numFmtId="182" formatCode="_(&quot;$U&quot;\ * #,##0_);_(&quot;$U&quot;\ * \(#,##0\);_(&quot;$U&quot;\ * &quot;-&quot;_);_(@_)"/>
    <numFmt numFmtId="183" formatCode="_(* #,##0_);_(* \(#,##0\);_(* &quot;-&quot;_);_(@_)"/>
    <numFmt numFmtId="184" formatCode="_(&quot;$U&quot;\ * #,##0.00_);_(&quot;$U&quot;\ * \(#,##0.00\);_(&quot;$U&quot;\ * &quot;-&quot;??_);_(@_)"/>
    <numFmt numFmtId="185" formatCode="_(* #,##0.00_);_(* \(#,##0.00\);_(* &quot;-&quot;??_);_(@_)"/>
    <numFmt numFmtId="186" formatCode="General_)"/>
    <numFmt numFmtId="187" formatCode="#,##0.0000000"/>
    <numFmt numFmtId="188" formatCode="0.0%"/>
    <numFmt numFmtId="189" formatCode="0.000%"/>
    <numFmt numFmtId="190" formatCode="0.0000%"/>
    <numFmt numFmtId="191" formatCode="#,##0.0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(* #,##0.0_);_(* \(#,##0.0\);_(* &quot;-&quot;?_);_(@_)"/>
    <numFmt numFmtId="202" formatCode="_(* #,##0.000_);_(* \(#,##0.000\);_(* &quot;-&quot;??_);_(@_)"/>
    <numFmt numFmtId="203" formatCode="_(* #,##0.0000_);_(* \(#,##0.0000\);_(* &quot;-&quot;??_);_(@_)"/>
    <numFmt numFmtId="204" formatCode="_ * #,##0.00_ ;_ * \-#,##0.00_ ;_ * &quot;-&quot;??_ ;_ @_ "/>
    <numFmt numFmtId="205" formatCode="_ * #,##0_ ;_ * \-#,##0_ ;_ * &quot;-&quot;??_ ;_ @_ "/>
    <numFmt numFmtId="206" formatCode="_-* #,##0_-;\-* #,##0_-;_-* &quot;-&quot;??_-;_-@_-"/>
    <numFmt numFmtId="207" formatCode="_-* #,##0.000_-;\-* #,##0.000_-;_-* &quot;-&quot;???_-;_-@_-"/>
    <numFmt numFmtId="208" formatCode="0.000"/>
    <numFmt numFmtId="209" formatCode="0.00000%"/>
    <numFmt numFmtId="210" formatCode="_-* #,##0.0_-;\-* #,##0.0_-;_-* &quot;-&quot;?_-;_-@_-"/>
    <numFmt numFmtId="211" formatCode="#,##0.000"/>
    <numFmt numFmtId="212" formatCode="[$-10409]#,##0.00;\(#,##0.00\)"/>
    <numFmt numFmtId="213" formatCode="[$-38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4" fillId="0" borderId="11" xfId="60" applyFont="1" applyBorder="1" applyAlignment="1">
      <alignment horizontal="center"/>
      <protection/>
    </xf>
    <xf numFmtId="186" fontId="4" fillId="0" borderId="12" xfId="60" applyFont="1" applyBorder="1" applyAlignment="1">
      <alignment horizontal="center"/>
      <protection/>
    </xf>
    <xf numFmtId="186" fontId="5" fillId="0" borderId="13" xfId="61" applyNumberFormat="1" applyFont="1" applyBorder="1" applyAlignment="1">
      <alignment horizontal="left"/>
      <protection/>
    </xf>
    <xf numFmtId="186" fontId="5" fillId="0" borderId="0" xfId="61" applyNumberFormat="1" applyFont="1" applyAlignment="1">
      <alignment horizontal="left"/>
      <protection/>
    </xf>
    <xf numFmtId="3" fontId="5" fillId="0" borderId="14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186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94" fontId="0" fillId="0" borderId="0" xfId="52" applyNumberFormat="1" applyAlignment="1">
      <alignment/>
    </xf>
    <xf numFmtId="193" fontId="0" fillId="0" borderId="0" xfId="52" applyNumberFormat="1" applyAlignment="1">
      <alignment/>
    </xf>
    <xf numFmtId="193" fontId="46" fillId="0" borderId="0" xfId="48" applyNumberFormat="1" applyAlignment="1" applyProtection="1">
      <alignment/>
      <protection/>
    </xf>
    <xf numFmtId="0" fontId="60" fillId="0" borderId="0" xfId="0" applyFont="1" applyAlignment="1">
      <alignment wrapText="1"/>
    </xf>
    <xf numFmtId="17" fontId="0" fillId="0" borderId="17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94" fontId="0" fillId="0" borderId="20" xfId="52" applyNumberFormat="1" applyBorder="1" applyAlignment="1">
      <alignment/>
    </xf>
    <xf numFmtId="194" fontId="0" fillId="0" borderId="21" xfId="52" applyNumberFormat="1" applyBorder="1" applyAlignment="1">
      <alignment/>
    </xf>
    <xf numFmtId="194" fontId="0" fillId="0" borderId="22" xfId="52" applyNumberFormat="1" applyBorder="1" applyAlignment="1">
      <alignment/>
    </xf>
    <xf numFmtId="0" fontId="60" fillId="0" borderId="23" xfId="0" applyFont="1" applyBorder="1" applyAlignment="1">
      <alignment horizontal="center" vertical="center" wrapText="1"/>
    </xf>
    <xf numFmtId="194" fontId="60" fillId="0" borderId="24" xfId="52" applyNumberFormat="1" applyFont="1" applyBorder="1" applyAlignment="1">
      <alignment horizontal="center" vertical="center" wrapText="1"/>
    </xf>
    <xf numFmtId="0" fontId="61" fillId="0" borderId="0" xfId="48" applyFont="1" applyAlignment="1" applyProtection="1">
      <alignment horizontal="left"/>
      <protection/>
    </xf>
    <xf numFmtId="0" fontId="62" fillId="0" borderId="0" xfId="0" applyFont="1" applyAlignment="1">
      <alignment/>
    </xf>
    <xf numFmtId="3" fontId="5" fillId="0" borderId="25" xfId="61" applyNumberFormat="1" applyFont="1" applyBorder="1" applyAlignment="1">
      <alignment horizontal="left" vertical="center" wrapText="1"/>
      <protection/>
    </xf>
    <xf numFmtId="188" fontId="5" fillId="0" borderId="25" xfId="67" applyNumberFormat="1" applyFont="1" applyBorder="1" applyAlignment="1">
      <alignment/>
    </xf>
    <xf numFmtId="194" fontId="0" fillId="0" borderId="18" xfId="52" applyNumberFormat="1" applyBorder="1" applyAlignment="1">
      <alignment/>
    </xf>
    <xf numFmtId="194" fontId="0" fillId="0" borderId="21" xfId="52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94" fontId="0" fillId="0" borderId="17" xfId="52" applyNumberFormat="1" applyBorder="1" applyAlignment="1">
      <alignment/>
    </xf>
    <xf numFmtId="3" fontId="60" fillId="0" borderId="0" xfId="0" applyNumberFormat="1" applyFont="1" applyAlignment="1">
      <alignment/>
    </xf>
    <xf numFmtId="194" fontId="0" fillId="0" borderId="19" xfId="52" applyNumberFormat="1" applyBorder="1" applyAlignment="1">
      <alignment/>
    </xf>
    <xf numFmtId="0" fontId="0" fillId="0" borderId="0" xfId="0" applyAlignment="1">
      <alignment/>
    </xf>
    <xf numFmtId="186" fontId="4" fillId="0" borderId="28" xfId="60" applyFont="1" applyBorder="1" applyAlignment="1">
      <alignment horizontal="center"/>
      <protection/>
    </xf>
    <xf numFmtId="186" fontId="4" fillId="0" borderId="29" xfId="60" applyFont="1" applyBorder="1" applyAlignment="1">
      <alignment horizontal="center"/>
      <protection/>
    </xf>
    <xf numFmtId="0" fontId="0" fillId="13" borderId="24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8" fontId="60" fillId="0" borderId="30" xfId="66" applyNumberFormat="1" applyFont="1" applyBorder="1" applyAlignment="1">
      <alignment/>
    </xf>
    <xf numFmtId="188" fontId="60" fillId="0" borderId="29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6" fillId="0" borderId="0" xfId="48" applyAlignment="1" applyProtection="1">
      <alignment/>
      <protection/>
    </xf>
    <xf numFmtId="49" fontId="60" fillId="0" borderId="29" xfId="0" applyNumberFormat="1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49" fontId="60" fillId="0" borderId="32" xfId="0" applyNumberFormat="1" applyFont="1" applyBorder="1" applyAlignment="1">
      <alignment/>
    </xf>
    <xf numFmtId="10" fontId="0" fillId="0" borderId="13" xfId="0" applyNumberFormat="1" applyBorder="1" applyAlignment="1">
      <alignment horizontal="center"/>
    </xf>
    <xf numFmtId="208" fontId="0" fillId="0" borderId="0" xfId="0" applyNumberFormat="1" applyAlignment="1">
      <alignment/>
    </xf>
    <xf numFmtId="49" fontId="60" fillId="0" borderId="33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4" xfId="66" applyNumberFormat="1" applyBorder="1" applyAlignment="1">
      <alignment horizontal="center"/>
    </xf>
    <xf numFmtId="208" fontId="0" fillId="0" borderId="0" xfId="0" applyNumberFormat="1" applyAlignment="1">
      <alignment/>
    </xf>
    <xf numFmtId="49" fontId="6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3" fillId="0" borderId="0" xfId="0" applyFont="1" applyAlignment="1">
      <alignment/>
    </xf>
    <xf numFmtId="208" fontId="0" fillId="0" borderId="0" xfId="0" applyNumberFormat="1" applyAlignment="1">
      <alignment horizontal="center"/>
    </xf>
    <xf numFmtId="10" fontId="0" fillId="0" borderId="13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17" xfId="66" applyNumberFormat="1" applyBorder="1" applyAlignment="1">
      <alignment/>
    </xf>
    <xf numFmtId="10" fontId="0" fillId="0" borderId="18" xfId="66" applyNumberFormat="1" applyBorder="1" applyAlignment="1">
      <alignment/>
    </xf>
    <xf numFmtId="10" fontId="0" fillId="0" borderId="19" xfId="66" applyNumberFormat="1" applyBorder="1" applyAlignment="1">
      <alignment/>
    </xf>
    <xf numFmtId="10" fontId="0" fillId="0" borderId="18" xfId="66" applyNumberFormat="1" applyBorder="1" applyAlignment="1">
      <alignment/>
    </xf>
    <xf numFmtId="0" fontId="60" fillId="0" borderId="24" xfId="0" applyFont="1" applyBorder="1" applyAlignment="1">
      <alignment horizontal="center" vertical="center" wrapText="1"/>
    </xf>
    <xf numFmtId="9" fontId="0" fillId="0" borderId="0" xfId="66" applyAlignment="1">
      <alignment/>
    </xf>
    <xf numFmtId="194" fontId="0" fillId="0" borderId="19" xfId="52" applyNumberFormat="1" applyFill="1" applyBorder="1" applyAlignment="1">
      <alignment/>
    </xf>
    <xf numFmtId="194" fontId="0" fillId="0" borderId="18" xfId="52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5" xfId="0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5" xfId="66" applyNumberForma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17" xfId="52" applyNumberFormat="1" applyFill="1" applyBorder="1" applyAlignment="1">
      <alignment/>
    </xf>
    <xf numFmtId="10" fontId="0" fillId="0" borderId="0" xfId="66" applyNumberFormat="1" applyBorder="1" applyAlignment="1">
      <alignment/>
    </xf>
    <xf numFmtId="0" fontId="0" fillId="0" borderId="32" xfId="0" applyBorder="1" applyAlignment="1">
      <alignment horizontal="center"/>
    </xf>
    <xf numFmtId="3" fontId="60" fillId="0" borderId="33" xfId="0" applyNumberFormat="1" applyFont="1" applyBorder="1" applyAlignment="1">
      <alignment/>
    </xf>
    <xf numFmtId="4" fontId="4" fillId="0" borderId="37" xfId="62" applyNumberFormat="1" applyFont="1" applyBorder="1">
      <alignment/>
      <protection/>
    </xf>
    <xf numFmtId="4" fontId="4" fillId="0" borderId="0" xfId="62" applyNumberFormat="1" applyFont="1" applyBorder="1">
      <alignment/>
      <protection/>
    </xf>
    <xf numFmtId="4" fontId="4" fillId="0" borderId="34" xfId="62" applyNumberFormat="1" applyFont="1" applyBorder="1">
      <alignment/>
      <protection/>
    </xf>
    <xf numFmtId="4" fontId="4" fillId="0" borderId="32" xfId="62" applyNumberFormat="1" applyFont="1" applyFill="1" applyBorder="1">
      <alignment/>
      <protection/>
    </xf>
    <xf numFmtId="185" fontId="0" fillId="0" borderId="0" xfId="52" applyFont="1" applyAlignment="1">
      <alignment/>
    </xf>
    <xf numFmtId="188" fontId="0" fillId="0" borderId="0" xfId="66" applyNumberFormat="1" applyFont="1" applyAlignment="1">
      <alignment/>
    </xf>
    <xf numFmtId="49" fontId="7" fillId="35" borderId="38" xfId="0" applyNumberFormat="1" applyFont="1" applyFill="1" applyBorder="1" applyAlignment="1">
      <alignment wrapText="1"/>
    </xf>
    <xf numFmtId="49" fontId="7" fillId="35" borderId="39" xfId="0" applyNumberFormat="1" applyFont="1" applyFill="1" applyBorder="1" applyAlignment="1">
      <alignment/>
    </xf>
    <xf numFmtId="10" fontId="7" fillId="35" borderId="40" xfId="0" applyNumberFormat="1" applyFont="1" applyFill="1" applyBorder="1" applyAlignment="1">
      <alignment/>
    </xf>
    <xf numFmtId="9" fontId="7" fillId="35" borderId="41" xfId="0" applyNumberFormat="1" applyFont="1" applyFill="1" applyBorder="1" applyAlignment="1">
      <alignment/>
    </xf>
    <xf numFmtId="10" fontId="7" fillId="35" borderId="42" xfId="0" applyNumberFormat="1" applyFont="1" applyFill="1" applyBorder="1" applyAlignment="1">
      <alignment/>
    </xf>
    <xf numFmtId="9" fontId="7" fillId="35" borderId="43" xfId="0" applyNumberFormat="1" applyFont="1" applyFill="1" applyBorder="1" applyAlignment="1">
      <alignment/>
    </xf>
    <xf numFmtId="10" fontId="7" fillId="35" borderId="44" xfId="0" applyNumberFormat="1" applyFont="1" applyFill="1" applyBorder="1" applyAlignment="1">
      <alignment/>
    </xf>
    <xf numFmtId="9" fontId="7" fillId="35" borderId="45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8" fontId="7" fillId="35" borderId="0" xfId="66" applyNumberFormat="1" applyFont="1" applyFill="1" applyBorder="1" applyAlignment="1">
      <alignment/>
    </xf>
    <xf numFmtId="9" fontId="7" fillId="35" borderId="0" xfId="0" applyNumberFormat="1" applyFont="1" applyFill="1" applyBorder="1" applyAlignment="1">
      <alignment/>
    </xf>
    <xf numFmtId="0" fontId="60" fillId="0" borderId="17" xfId="0" applyFont="1" applyBorder="1" applyAlignment="1">
      <alignment wrapText="1"/>
    </xf>
    <xf numFmtId="0" fontId="0" fillId="0" borderId="18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9" xfId="0" applyNumberFormat="1" applyBorder="1" applyAlignment="1">
      <alignment/>
    </xf>
    <xf numFmtId="19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94" fontId="0" fillId="13" borderId="19" xfId="52" applyNumberFormat="1" applyFill="1" applyBorder="1" applyAlignment="1">
      <alignment/>
    </xf>
    <xf numFmtId="194" fontId="0" fillId="36" borderId="17" xfId="52" applyNumberFormat="1" applyFill="1" applyBorder="1" applyAlignment="1">
      <alignment/>
    </xf>
    <xf numFmtId="194" fontId="0" fillId="36" borderId="18" xfId="52" applyNumberFormat="1" applyFill="1" applyBorder="1" applyAlignment="1">
      <alignment/>
    </xf>
    <xf numFmtId="0" fontId="0" fillId="0" borderId="0" xfId="0" applyAlignment="1">
      <alignment horizontal="center"/>
    </xf>
    <xf numFmtId="194" fontId="0" fillId="0" borderId="0" xfId="0" applyNumberFormat="1" applyBorder="1" applyAlignment="1">
      <alignment/>
    </xf>
    <xf numFmtId="194" fontId="60" fillId="0" borderId="23" xfId="52" applyNumberFormat="1" applyFont="1" applyBorder="1" applyAlignment="1">
      <alignment horizontal="center" vertical="center" wrapText="1"/>
    </xf>
    <xf numFmtId="10" fontId="0" fillId="0" borderId="46" xfId="66" applyNumberFormat="1" applyBorder="1" applyAlignment="1">
      <alignment/>
    </xf>
    <xf numFmtId="10" fontId="0" fillId="0" borderId="47" xfId="66" applyNumberFormat="1" applyBorder="1" applyAlignment="1">
      <alignment/>
    </xf>
    <xf numFmtId="0" fontId="60" fillId="0" borderId="0" xfId="0" applyFont="1" applyAlignment="1">
      <alignment/>
    </xf>
    <xf numFmtId="2" fontId="0" fillId="0" borderId="0" xfId="66" applyNumberFormat="1" applyFont="1" applyAlignment="1">
      <alignment/>
    </xf>
    <xf numFmtId="188" fontId="0" fillId="0" borderId="0" xfId="66" applyNumberFormat="1" applyFont="1" applyAlignment="1">
      <alignment/>
    </xf>
    <xf numFmtId="0" fontId="60" fillId="0" borderId="33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33" xfId="62" applyNumberFormat="1" applyFont="1" applyFill="1" applyBorder="1">
      <alignment/>
      <protection/>
    </xf>
    <xf numFmtId="4" fontId="4" fillId="13" borderId="34" xfId="62" applyNumberFormat="1" applyFont="1" applyFill="1" applyBorder="1">
      <alignment/>
      <protection/>
    </xf>
    <xf numFmtId="4" fontId="4" fillId="13" borderId="48" xfId="62" applyNumberFormat="1" applyFont="1" applyFill="1" applyBorder="1">
      <alignment/>
      <protection/>
    </xf>
    <xf numFmtId="4" fontId="4" fillId="0" borderId="0" xfId="62" applyNumberFormat="1" applyFont="1" applyFill="1" applyBorder="1">
      <alignment/>
      <protection/>
    </xf>
    <xf numFmtId="194" fontId="0" fillId="13" borderId="18" xfId="52" applyNumberFormat="1" applyFill="1" applyBorder="1" applyAlignment="1">
      <alignment/>
    </xf>
    <xf numFmtId="4" fontId="4" fillId="13" borderId="32" xfId="62" applyNumberFormat="1" applyFont="1" applyFill="1" applyBorder="1">
      <alignment/>
      <protection/>
    </xf>
    <xf numFmtId="185" fontId="0" fillId="0" borderId="0" xfId="52" applyFont="1" applyAlignment="1">
      <alignment/>
    </xf>
    <xf numFmtId="186" fontId="5" fillId="0" borderId="49" xfId="61" applyNumberFormat="1" applyFont="1" applyBorder="1" applyAlignment="1">
      <alignment horizontal="center" vertical="center" wrapText="1"/>
      <protection/>
    </xf>
    <xf numFmtId="186" fontId="5" fillId="0" borderId="50" xfId="61" applyNumberFormat="1" applyFont="1" applyBorder="1" applyAlignment="1">
      <alignment horizontal="center" vertical="center" wrapText="1"/>
      <protection/>
    </xf>
    <xf numFmtId="0" fontId="64" fillId="0" borderId="25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</xdr:row>
      <xdr:rowOff>295275</xdr:rowOff>
    </xdr:from>
    <xdr:to>
      <xdr:col>13</xdr:col>
      <xdr:colOff>342900</xdr:colOff>
      <xdr:row>8</xdr:row>
      <xdr:rowOff>190500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838200"/>
          <a:ext cx="1933575" cy="14859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0</xdr:rowOff>
    </xdr:from>
    <xdr:to>
      <xdr:col>9</xdr:col>
      <xdr:colOff>190500</xdr:colOff>
      <xdr:row>8</xdr:row>
      <xdr:rowOff>123825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2095500" cy="1647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0</xdr:rowOff>
    </xdr:from>
    <xdr:to>
      <xdr:col>4</xdr:col>
      <xdr:colOff>409575</xdr:colOff>
      <xdr:row>1</xdr:row>
      <xdr:rowOff>38100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2190750" cy="15430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showGridLines="0" tabSelected="1" zoomScale="96" zoomScaleNormal="96" workbookViewId="0" topLeftCell="C4">
      <pane xSplit="1" ySplit="11" topLeftCell="H18" activePane="bottomRight" state="frozen"/>
      <selection pane="topLeft" activeCell="C4" sqref="C4"/>
      <selection pane="topRight" activeCell="D4" sqref="D4"/>
      <selection pane="bottomLeft" activeCell="C14" sqref="C14"/>
      <selection pane="bottomRight" activeCell="Y28" sqref="Y28"/>
    </sheetView>
  </sheetViews>
  <sheetFormatPr defaultColWidth="11.421875" defaultRowHeight="15"/>
  <cols>
    <col min="1" max="2" width="2.57421875" style="0" customWidth="1"/>
    <col min="3" max="3" width="9.8515625" style="0" customWidth="1"/>
    <col min="4" max="4" width="9.8515625" style="1" customWidth="1"/>
    <col min="5" max="5" width="10.140625" style="1" customWidth="1"/>
    <col min="6" max="8" width="9.421875" style="1" bestFit="1" customWidth="1"/>
    <col min="9" max="11" width="9.421875" style="0" bestFit="1" customWidth="1"/>
    <col min="12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6" width="10.421875" style="1" customWidth="1"/>
    <col min="17" max="17" width="10.00390625" style="1" customWidth="1"/>
    <col min="18" max="18" width="9.421875" style="0" bestFit="1" customWidth="1"/>
    <col min="19" max="19" width="10.00390625" style="41" customWidth="1"/>
    <col min="20" max="24" width="9.421875" style="41" bestFit="1" customWidth="1"/>
    <col min="25" max="25" width="9.421875" style="0" bestFit="1" customWidth="1"/>
    <col min="26" max="26" width="9.421875" style="41" bestFit="1" customWidth="1"/>
  </cols>
  <sheetData>
    <row r="1" spans="8:26" s="1" customFormat="1" ht="14.25">
      <c r="H1" s="39"/>
      <c r="I1" s="39"/>
      <c r="J1" s="39"/>
      <c r="K1" s="39"/>
      <c r="L1" s="39"/>
      <c r="M1" s="39"/>
      <c r="N1" s="39"/>
      <c r="O1" s="39"/>
      <c r="P1" s="39"/>
      <c r="S1" s="41"/>
      <c r="T1" s="41"/>
      <c r="U1" s="41"/>
      <c r="V1" s="41"/>
      <c r="W1" s="41"/>
      <c r="X1" s="41"/>
      <c r="Z1" s="41"/>
    </row>
    <row r="2" spans="8:26" s="1" customFormat="1" ht="14.25">
      <c r="H2" s="39"/>
      <c r="I2" s="39"/>
      <c r="J2" s="39"/>
      <c r="K2" s="39"/>
      <c r="L2" s="39"/>
      <c r="M2" s="39"/>
      <c r="N2" s="39"/>
      <c r="O2" s="39"/>
      <c r="P2" s="39"/>
      <c r="S2" s="41"/>
      <c r="T2" s="41"/>
      <c r="U2" s="41"/>
      <c r="V2" s="41"/>
      <c r="W2" s="41"/>
      <c r="X2" s="41"/>
      <c r="Z2" s="41"/>
    </row>
    <row r="3" spans="8:26" s="1" customFormat="1" ht="14.25">
      <c r="H3" s="39"/>
      <c r="I3" s="39"/>
      <c r="J3" s="39"/>
      <c r="K3" s="39"/>
      <c r="L3" s="39"/>
      <c r="M3" s="39"/>
      <c r="N3" s="39"/>
      <c r="O3" s="39"/>
      <c r="P3" s="39"/>
      <c r="S3" s="41"/>
      <c r="T3" s="41"/>
      <c r="U3" s="41"/>
      <c r="V3" s="41"/>
      <c r="W3" s="41"/>
      <c r="X3" s="41"/>
      <c r="Z3" s="41"/>
    </row>
    <row r="4" spans="8:26" s="1" customFormat="1" ht="27.75" customHeight="1">
      <c r="H4" s="39"/>
      <c r="I4" s="39"/>
      <c r="J4" s="39"/>
      <c r="K4" s="39"/>
      <c r="L4" s="39"/>
      <c r="M4" s="39"/>
      <c r="N4" s="39"/>
      <c r="O4" s="39"/>
      <c r="P4" s="39"/>
      <c r="S4" s="41"/>
      <c r="T4" s="41"/>
      <c r="U4" s="41"/>
      <c r="V4" s="41"/>
      <c r="W4" s="41"/>
      <c r="X4" s="41"/>
      <c r="Z4" s="41"/>
    </row>
    <row r="5" spans="8:26" s="1" customFormat="1" ht="27.75" customHeight="1">
      <c r="H5" s="39"/>
      <c r="I5" s="39"/>
      <c r="J5" s="39"/>
      <c r="K5" s="39"/>
      <c r="L5" s="39"/>
      <c r="M5" s="39"/>
      <c r="N5" s="39"/>
      <c r="O5" s="39"/>
      <c r="P5" s="39"/>
      <c r="S5" s="41"/>
      <c r="T5" s="41"/>
      <c r="U5" s="41"/>
      <c r="V5" s="41"/>
      <c r="W5" s="41"/>
      <c r="X5" s="41"/>
      <c r="Z5" s="41"/>
    </row>
    <row r="6" spans="8:26" s="1" customFormat="1" ht="27.75" customHeight="1">
      <c r="H6" s="39"/>
      <c r="I6" s="39"/>
      <c r="J6" s="39"/>
      <c r="K6" s="39"/>
      <c r="L6" s="39"/>
      <c r="M6" s="39"/>
      <c r="N6" s="39"/>
      <c r="O6" s="39"/>
      <c r="P6" s="39"/>
      <c r="S6" s="41"/>
      <c r="T6" s="41"/>
      <c r="U6" s="41"/>
      <c r="V6" s="41"/>
      <c r="W6" s="41"/>
      <c r="X6" s="41"/>
      <c r="Z6" s="41"/>
    </row>
    <row r="7" spans="8:26" s="1" customFormat="1" ht="27.75" customHeight="1">
      <c r="H7" s="39"/>
      <c r="I7" s="39"/>
      <c r="J7" s="39"/>
      <c r="K7" s="39"/>
      <c r="L7" s="39"/>
      <c r="M7" s="39"/>
      <c r="N7" s="39"/>
      <c r="O7" s="39"/>
      <c r="P7" s="39"/>
      <c r="S7" s="41"/>
      <c r="T7" s="41"/>
      <c r="U7" s="41"/>
      <c r="V7" s="41"/>
      <c r="W7" s="41"/>
      <c r="X7" s="41"/>
      <c r="Z7" s="41"/>
    </row>
    <row r="8" spans="8:26" s="1" customFormat="1" ht="14.25">
      <c r="H8" s="39"/>
      <c r="I8" s="39"/>
      <c r="J8" s="39"/>
      <c r="K8" s="39"/>
      <c r="L8" s="39"/>
      <c r="M8" s="39"/>
      <c r="N8" s="39"/>
      <c r="O8" s="39"/>
      <c r="P8" s="39"/>
      <c r="S8" s="41"/>
      <c r="T8" s="41"/>
      <c r="U8" s="41"/>
      <c r="V8" s="41"/>
      <c r="W8" s="41"/>
      <c r="X8" s="41"/>
      <c r="Z8" s="41"/>
    </row>
    <row r="9" s="41" customFormat="1" ht="24" customHeight="1" thickBot="1"/>
    <row r="10" spans="8:26" s="1" customFormat="1" ht="15.75" thickBot="1">
      <c r="H10" s="39"/>
      <c r="I10" s="131" t="s">
        <v>58</v>
      </c>
      <c r="J10" s="132"/>
      <c r="K10" s="132"/>
      <c r="L10" s="132"/>
      <c r="M10" s="132"/>
      <c r="N10" s="132"/>
      <c r="O10" s="132"/>
      <c r="P10" s="133"/>
      <c r="Q10" s="23" t="s">
        <v>15</v>
      </c>
      <c r="S10" s="41"/>
      <c r="T10" s="41"/>
      <c r="U10" s="41"/>
      <c r="V10" s="41"/>
      <c r="W10" s="41"/>
      <c r="X10" s="41"/>
      <c r="Z10" s="41"/>
    </row>
    <row r="11" spans="8:26" s="1" customFormat="1" ht="14.25">
      <c r="H11" s="39"/>
      <c r="I11" s="39"/>
      <c r="K11" s="41"/>
      <c r="L11" s="41"/>
      <c r="M11" s="41"/>
      <c r="N11" s="39"/>
      <c r="P11" s="39"/>
      <c r="S11" s="41"/>
      <c r="T11" s="41"/>
      <c r="U11" s="41"/>
      <c r="V11" s="41"/>
      <c r="W11" s="41"/>
      <c r="X11" s="41"/>
      <c r="Z11" s="41"/>
    </row>
    <row r="12" spans="3:26" s="1" customFormat="1" ht="15" thickBot="1">
      <c r="C12" s="2"/>
      <c r="D12" s="2"/>
      <c r="E12" s="2"/>
      <c r="F12" s="2"/>
      <c r="G12" s="2"/>
      <c r="H12" s="2"/>
      <c r="I12" s="2"/>
      <c r="J12" s="2"/>
      <c r="K12" s="2"/>
      <c r="S12" s="41"/>
      <c r="T12" s="41"/>
      <c r="U12" s="41"/>
      <c r="V12" s="41"/>
      <c r="W12" s="41"/>
      <c r="X12" s="41"/>
      <c r="Z12" s="41"/>
    </row>
    <row r="13" spans="3:27" ht="15" thickBot="1">
      <c r="C13" s="129" t="s">
        <v>18</v>
      </c>
      <c r="D13" s="3">
        <v>2002</v>
      </c>
      <c r="E13" s="4">
        <v>2003</v>
      </c>
      <c r="F13" s="4">
        <v>2004</v>
      </c>
      <c r="G13" s="4">
        <v>2005</v>
      </c>
      <c r="H13" s="4">
        <v>2006</v>
      </c>
      <c r="I13" s="4">
        <v>2007</v>
      </c>
      <c r="J13" s="4">
        <v>2008</v>
      </c>
      <c r="K13" s="4">
        <v>2009</v>
      </c>
      <c r="L13" s="4">
        <v>2010</v>
      </c>
      <c r="M13" s="4">
        <v>2011</v>
      </c>
      <c r="N13" s="4">
        <v>2012</v>
      </c>
      <c r="O13" s="4">
        <v>2013</v>
      </c>
      <c r="P13" s="4">
        <v>2014</v>
      </c>
      <c r="Q13" s="4">
        <v>2015</v>
      </c>
      <c r="R13" s="36">
        <v>2016</v>
      </c>
      <c r="S13" s="4">
        <v>2017</v>
      </c>
      <c r="T13" s="36">
        <v>2018</v>
      </c>
      <c r="U13" s="4">
        <v>2019</v>
      </c>
      <c r="V13" s="36">
        <v>2020</v>
      </c>
      <c r="W13" s="4">
        <v>2021</v>
      </c>
      <c r="X13" s="4">
        <v>2022</v>
      </c>
      <c r="Y13" s="36">
        <v>2023</v>
      </c>
      <c r="Z13" s="37">
        <v>2024</v>
      </c>
      <c r="AA13" s="41"/>
    </row>
    <row r="14" spans="3:27" ht="15" thickBot="1">
      <c r="C14" s="130"/>
      <c r="D14" s="10" t="s">
        <v>50</v>
      </c>
      <c r="E14" s="10" t="s">
        <v>50</v>
      </c>
      <c r="F14" s="10" t="s">
        <v>50</v>
      </c>
      <c r="G14" s="10" t="s">
        <v>50</v>
      </c>
      <c r="H14" s="10" t="s">
        <v>50</v>
      </c>
      <c r="I14" s="10" t="s">
        <v>50</v>
      </c>
      <c r="J14" s="10" t="s">
        <v>50</v>
      </c>
      <c r="K14" s="10" t="s">
        <v>50</v>
      </c>
      <c r="L14" s="10" t="s">
        <v>50</v>
      </c>
      <c r="M14" s="10" t="s">
        <v>50</v>
      </c>
      <c r="N14" s="10" t="s">
        <v>50</v>
      </c>
      <c r="O14" s="10" t="s">
        <v>50</v>
      </c>
      <c r="P14" s="10" t="s">
        <v>50</v>
      </c>
      <c r="Q14" s="10" t="s">
        <v>50</v>
      </c>
      <c r="R14" s="10" t="s">
        <v>50</v>
      </c>
      <c r="S14" s="10" t="s">
        <v>50</v>
      </c>
      <c r="T14" s="10" t="s">
        <v>50</v>
      </c>
      <c r="U14" s="10" t="s">
        <v>50</v>
      </c>
      <c r="V14" s="10" t="s">
        <v>50</v>
      </c>
      <c r="W14" s="10" t="s">
        <v>50</v>
      </c>
      <c r="X14" s="10" t="s">
        <v>50</v>
      </c>
      <c r="Y14" s="10" t="s">
        <v>50</v>
      </c>
      <c r="Z14" s="83" t="s">
        <v>50</v>
      </c>
      <c r="AA14" s="41"/>
    </row>
    <row r="15" spans="3:27" ht="14.25">
      <c r="C15" s="5" t="s">
        <v>0</v>
      </c>
      <c r="D15" s="85">
        <v>105.355</v>
      </c>
      <c r="E15" s="85">
        <v>96.004</v>
      </c>
      <c r="F15" s="85">
        <v>106.926</v>
      </c>
      <c r="G15" s="85">
        <v>100.259</v>
      </c>
      <c r="H15" s="85">
        <v>99.401</v>
      </c>
      <c r="I15" s="85">
        <v>122.378</v>
      </c>
      <c r="J15" s="85">
        <v>115.542</v>
      </c>
      <c r="K15" s="85">
        <v>108.901</v>
      </c>
      <c r="L15" s="85">
        <v>127.679</v>
      </c>
      <c r="M15" s="85">
        <v>130.396</v>
      </c>
      <c r="N15" s="85">
        <v>160.219</v>
      </c>
      <c r="O15" s="85">
        <v>156.012</v>
      </c>
      <c r="P15" s="85">
        <v>158.995</v>
      </c>
      <c r="Q15" s="85">
        <v>160.2124</v>
      </c>
      <c r="R15" s="85">
        <v>149.091035</v>
      </c>
      <c r="S15" s="85">
        <v>152.826</v>
      </c>
      <c r="T15" s="85">
        <v>160.829484</v>
      </c>
      <c r="U15" s="85">
        <v>153.83250866000003</v>
      </c>
      <c r="V15" s="85">
        <v>154.525341</v>
      </c>
      <c r="W15" s="85">
        <v>160.443428</v>
      </c>
      <c r="X15" s="85">
        <v>159.189149505</v>
      </c>
      <c r="Y15" s="85">
        <v>158.321205021</v>
      </c>
      <c r="Z15" s="124">
        <v>163.31349675619</v>
      </c>
      <c r="AA15" s="41"/>
    </row>
    <row r="16" spans="3:27" ht="14.25">
      <c r="C16" s="5" t="s">
        <v>1</v>
      </c>
      <c r="D16" s="86">
        <v>86.502</v>
      </c>
      <c r="E16" s="86">
        <v>75.996</v>
      </c>
      <c r="F16" s="86">
        <v>87.175</v>
      </c>
      <c r="G16" s="86">
        <v>83.661</v>
      </c>
      <c r="H16" s="86">
        <v>93.715</v>
      </c>
      <c r="I16" s="86">
        <v>90.193</v>
      </c>
      <c r="J16" s="86">
        <v>103.005</v>
      </c>
      <c r="K16" s="86">
        <v>93.751</v>
      </c>
      <c r="L16" s="86">
        <v>97.027</v>
      </c>
      <c r="M16" s="86">
        <v>109.087</v>
      </c>
      <c r="N16" s="86">
        <v>134.329</v>
      </c>
      <c r="O16" s="86">
        <v>121.003</v>
      </c>
      <c r="P16" s="86">
        <v>122.755</v>
      </c>
      <c r="Q16" s="86">
        <v>129.0146188</v>
      </c>
      <c r="R16" s="86">
        <v>114.978211</v>
      </c>
      <c r="S16" s="86">
        <v>118.734</v>
      </c>
      <c r="T16" s="86">
        <v>131.40871692000002</v>
      </c>
      <c r="U16" s="86">
        <v>117.258784</v>
      </c>
      <c r="V16" s="86">
        <v>130.301795</v>
      </c>
      <c r="W16" s="86">
        <v>133.919443</v>
      </c>
      <c r="X16" s="86">
        <v>132.977329154</v>
      </c>
      <c r="Y16" s="86">
        <v>120.835789</v>
      </c>
      <c r="Z16" s="127">
        <v>129.688570181927</v>
      </c>
      <c r="AA16" s="41"/>
    </row>
    <row r="17" spans="3:27" ht="14.25">
      <c r="C17" s="5" t="s">
        <v>2</v>
      </c>
      <c r="D17" s="86">
        <v>84.284</v>
      </c>
      <c r="E17" s="86">
        <v>80.526</v>
      </c>
      <c r="F17" s="86">
        <v>84.561</v>
      </c>
      <c r="G17" s="86">
        <v>97.523</v>
      </c>
      <c r="H17" s="86">
        <v>99.278</v>
      </c>
      <c r="I17" s="86">
        <v>92.922</v>
      </c>
      <c r="J17" s="86">
        <v>105.742</v>
      </c>
      <c r="K17" s="86">
        <v>106.737</v>
      </c>
      <c r="L17" s="86">
        <v>102.64</v>
      </c>
      <c r="M17" s="86">
        <v>119.021</v>
      </c>
      <c r="N17" s="86">
        <v>141.214</v>
      </c>
      <c r="O17" s="86">
        <v>134.438</v>
      </c>
      <c r="P17" s="86">
        <v>137.465</v>
      </c>
      <c r="Q17" s="86">
        <v>138.248151</v>
      </c>
      <c r="R17" s="86">
        <v>127.273254</v>
      </c>
      <c r="S17" s="86">
        <v>127.739</v>
      </c>
      <c r="T17" s="86">
        <v>141.69221900000002</v>
      </c>
      <c r="U17" s="86">
        <v>133.154821</v>
      </c>
      <c r="V17" s="86">
        <v>135.096223</v>
      </c>
      <c r="W17" s="86">
        <v>143.300921</v>
      </c>
      <c r="X17" s="86">
        <v>140.769195718</v>
      </c>
      <c r="Y17" s="86">
        <v>133.19600601000002</v>
      </c>
      <c r="Z17" s="127">
        <v>132.719105951</v>
      </c>
      <c r="AA17" s="41"/>
    </row>
    <row r="18" spans="3:27" ht="14.25">
      <c r="C18" s="5" t="s">
        <v>3</v>
      </c>
      <c r="D18" s="86">
        <v>77.63000000000001</v>
      </c>
      <c r="E18" s="86">
        <v>71.874</v>
      </c>
      <c r="F18" s="86">
        <v>72.863</v>
      </c>
      <c r="G18" s="86">
        <v>94.238</v>
      </c>
      <c r="H18" s="86">
        <v>98.16</v>
      </c>
      <c r="I18" s="86">
        <v>87.262</v>
      </c>
      <c r="J18" s="86">
        <v>105.736</v>
      </c>
      <c r="K18" s="86">
        <v>105.357</v>
      </c>
      <c r="L18" s="86">
        <v>100.002</v>
      </c>
      <c r="M18" s="86">
        <v>122.428</v>
      </c>
      <c r="N18" s="86">
        <v>146.026</v>
      </c>
      <c r="O18" s="86">
        <v>141.016</v>
      </c>
      <c r="P18" s="86">
        <v>141.046</v>
      </c>
      <c r="Q18" s="86">
        <v>138.745761</v>
      </c>
      <c r="R18" s="86">
        <v>117.94408800000001</v>
      </c>
      <c r="S18" s="86">
        <v>132.045</v>
      </c>
      <c r="T18" s="86">
        <v>152.28636300000002</v>
      </c>
      <c r="U18" s="86">
        <v>136.000891</v>
      </c>
      <c r="V18" s="86">
        <v>143.91557999999998</v>
      </c>
      <c r="W18" s="86">
        <v>149.0609598</v>
      </c>
      <c r="X18" s="86">
        <v>146.53677494200002</v>
      </c>
      <c r="Y18" s="86">
        <v>152.414569222</v>
      </c>
      <c r="Z18" s="88"/>
      <c r="AA18" s="41"/>
    </row>
    <row r="19" spans="3:27" ht="14.25">
      <c r="C19" s="5" t="s">
        <v>4</v>
      </c>
      <c r="D19" s="86">
        <v>77.63000000000001</v>
      </c>
      <c r="E19" s="86">
        <v>68.739</v>
      </c>
      <c r="F19" s="86">
        <v>87.394</v>
      </c>
      <c r="G19" s="86">
        <v>103.758</v>
      </c>
      <c r="H19" s="86">
        <v>106.562</v>
      </c>
      <c r="I19" s="86">
        <v>92.704</v>
      </c>
      <c r="J19" s="86">
        <v>104.178</v>
      </c>
      <c r="K19" s="86">
        <v>107.047</v>
      </c>
      <c r="L19" s="86">
        <v>115.694</v>
      </c>
      <c r="M19" s="86">
        <v>141.868</v>
      </c>
      <c r="N19" s="86">
        <v>154.411</v>
      </c>
      <c r="O19" s="86">
        <v>156.316</v>
      </c>
      <c r="P19" s="86">
        <v>159.362</v>
      </c>
      <c r="Q19" s="86">
        <v>157.057292</v>
      </c>
      <c r="R19" s="86">
        <v>128.806932</v>
      </c>
      <c r="S19" s="86">
        <v>144.168</v>
      </c>
      <c r="T19" s="86">
        <v>163.73881008000004</v>
      </c>
      <c r="U19" s="86">
        <v>150.111653</v>
      </c>
      <c r="V19" s="86">
        <v>161.159627</v>
      </c>
      <c r="W19" s="86">
        <v>168.17879391999998</v>
      </c>
      <c r="X19" s="86">
        <v>164.669853</v>
      </c>
      <c r="Y19" s="86">
        <v>169.74231376</v>
      </c>
      <c r="Z19" s="88"/>
      <c r="AA19" s="41"/>
    </row>
    <row r="20" spans="3:27" ht="14.25">
      <c r="C20" s="5" t="s">
        <v>5</v>
      </c>
      <c r="D20" s="86">
        <v>78.739</v>
      </c>
      <c r="E20" s="86">
        <v>76.483</v>
      </c>
      <c r="F20" s="86">
        <v>93.307</v>
      </c>
      <c r="G20" s="86">
        <v>96.947</v>
      </c>
      <c r="H20" s="86">
        <v>100.846</v>
      </c>
      <c r="I20" s="86">
        <v>90.534</v>
      </c>
      <c r="J20" s="86">
        <v>108.488</v>
      </c>
      <c r="K20" s="86">
        <v>112.186</v>
      </c>
      <c r="L20" s="86">
        <v>118.341</v>
      </c>
      <c r="M20" s="86">
        <v>145.77</v>
      </c>
      <c r="N20" s="86">
        <v>157.252</v>
      </c>
      <c r="O20" s="86">
        <v>164.866</v>
      </c>
      <c r="P20" s="86">
        <v>157.729</v>
      </c>
      <c r="Q20" s="86">
        <v>162.140375</v>
      </c>
      <c r="R20" s="86">
        <v>130.78498</v>
      </c>
      <c r="S20" s="86">
        <v>152.263</v>
      </c>
      <c r="T20" s="86">
        <v>164.97555855000002</v>
      </c>
      <c r="U20" s="86">
        <v>157.198304</v>
      </c>
      <c r="V20" s="86">
        <v>166.4294995</v>
      </c>
      <c r="W20" s="86">
        <v>168.95213</v>
      </c>
      <c r="X20" s="86">
        <v>167.01777629300003</v>
      </c>
      <c r="Y20" s="86">
        <v>176.269807051</v>
      </c>
      <c r="Z20" s="88"/>
      <c r="AA20" s="41"/>
    </row>
    <row r="21" spans="3:27" ht="14.25">
      <c r="C21" s="5" t="s">
        <v>6</v>
      </c>
      <c r="D21" s="86">
        <v>76.521</v>
      </c>
      <c r="E21" s="86">
        <v>86.547</v>
      </c>
      <c r="F21" s="86">
        <v>102.22</v>
      </c>
      <c r="G21" s="86">
        <v>109.329</v>
      </c>
      <c r="H21" s="86">
        <v>112.974</v>
      </c>
      <c r="I21" s="86">
        <v>100.106</v>
      </c>
      <c r="J21" s="86">
        <v>127.082</v>
      </c>
      <c r="K21" s="86">
        <v>117.928</v>
      </c>
      <c r="L21" s="86">
        <v>126.518</v>
      </c>
      <c r="M21" s="86">
        <v>154.497</v>
      </c>
      <c r="N21" s="86">
        <v>163.033</v>
      </c>
      <c r="O21" s="86">
        <v>170.385</v>
      </c>
      <c r="P21" s="86">
        <v>164.218</v>
      </c>
      <c r="Q21" s="86">
        <v>160.982349</v>
      </c>
      <c r="R21" s="86">
        <v>138.656619</v>
      </c>
      <c r="S21" s="86">
        <v>167.352</v>
      </c>
      <c r="T21" s="86">
        <v>173.90435399999998</v>
      </c>
      <c r="U21" s="86">
        <v>170.055591</v>
      </c>
      <c r="V21" s="86">
        <v>178.176819</v>
      </c>
      <c r="W21" s="86">
        <v>185.273532</v>
      </c>
      <c r="X21" s="86">
        <v>177.12040193200002</v>
      </c>
      <c r="Y21" s="86">
        <v>188.593218477</v>
      </c>
      <c r="Z21" s="88"/>
      <c r="AA21" s="41"/>
    </row>
    <row r="22" spans="3:27" ht="14.25">
      <c r="C22" s="5" t="s">
        <v>7</v>
      </c>
      <c r="D22" s="86">
        <v>83.175</v>
      </c>
      <c r="E22" s="86">
        <v>97.057</v>
      </c>
      <c r="F22" s="86">
        <v>114.099</v>
      </c>
      <c r="G22" s="86">
        <v>122.791</v>
      </c>
      <c r="H22" s="86">
        <v>127.103</v>
      </c>
      <c r="I22" s="86">
        <v>107.116</v>
      </c>
      <c r="J22" s="86">
        <v>148.793</v>
      </c>
      <c r="K22" s="86">
        <v>132.302</v>
      </c>
      <c r="L22" s="86">
        <v>134.3</v>
      </c>
      <c r="M22" s="86">
        <v>167.971</v>
      </c>
      <c r="N22" s="86">
        <v>167.342</v>
      </c>
      <c r="O22" s="86">
        <v>184.86</v>
      </c>
      <c r="P22" s="86">
        <v>185.472</v>
      </c>
      <c r="Q22" s="86">
        <v>170.002249</v>
      </c>
      <c r="R22" s="86">
        <v>156.05167300000002</v>
      </c>
      <c r="S22" s="86">
        <v>178.552</v>
      </c>
      <c r="T22" s="86">
        <v>185.639884</v>
      </c>
      <c r="U22" s="86">
        <v>181.48835</v>
      </c>
      <c r="V22" s="86">
        <v>199.211085</v>
      </c>
      <c r="W22" s="86">
        <v>202.900529</v>
      </c>
      <c r="X22" s="86">
        <v>199.521242027</v>
      </c>
      <c r="Y22" s="86">
        <v>205.13695828</v>
      </c>
      <c r="Z22" s="88"/>
      <c r="AA22" s="41"/>
    </row>
    <row r="23" spans="3:27" ht="14.25">
      <c r="C23" s="5" t="s">
        <v>8</v>
      </c>
      <c r="D23" s="86">
        <v>100.919</v>
      </c>
      <c r="E23" s="86">
        <v>109.813</v>
      </c>
      <c r="F23" s="86">
        <v>126.773</v>
      </c>
      <c r="G23" s="86">
        <v>132.042</v>
      </c>
      <c r="H23" s="86">
        <v>139.602</v>
      </c>
      <c r="I23" s="86">
        <v>131.06</v>
      </c>
      <c r="J23" s="86">
        <v>162.406</v>
      </c>
      <c r="K23" s="86">
        <v>145.215</v>
      </c>
      <c r="L23" s="86">
        <v>149.073</v>
      </c>
      <c r="M23" s="86">
        <v>186.055</v>
      </c>
      <c r="N23" s="86">
        <v>181.129</v>
      </c>
      <c r="O23" s="86">
        <v>192.938</v>
      </c>
      <c r="P23" s="86">
        <v>198.44</v>
      </c>
      <c r="Q23" s="86">
        <v>187.458146</v>
      </c>
      <c r="R23" s="86">
        <v>173.822419</v>
      </c>
      <c r="S23" s="86">
        <v>179.084</v>
      </c>
      <c r="T23" s="86">
        <v>201.918962</v>
      </c>
      <c r="U23" s="86">
        <v>198.560891</v>
      </c>
      <c r="V23" s="86">
        <v>206.9573365</v>
      </c>
      <c r="W23" s="86">
        <v>206.828905</v>
      </c>
      <c r="X23" s="86">
        <v>211.09050385299997</v>
      </c>
      <c r="Y23" s="86">
        <v>208.18400669</v>
      </c>
      <c r="Z23" s="88"/>
      <c r="AA23" s="41"/>
    </row>
    <row r="24" spans="3:27" ht="14.25">
      <c r="C24" s="5" t="s">
        <v>9</v>
      </c>
      <c r="D24" s="86">
        <v>118.663</v>
      </c>
      <c r="E24" s="86">
        <v>132.677</v>
      </c>
      <c r="F24" s="86">
        <v>142.106</v>
      </c>
      <c r="G24" s="86">
        <v>151.376</v>
      </c>
      <c r="H24" s="86">
        <v>158.206</v>
      </c>
      <c r="I24" s="86">
        <v>146.408</v>
      </c>
      <c r="J24" s="86">
        <v>176.862</v>
      </c>
      <c r="K24" s="86">
        <v>161.78</v>
      </c>
      <c r="L24" s="86">
        <v>174.926</v>
      </c>
      <c r="M24" s="86">
        <v>205.312</v>
      </c>
      <c r="N24" s="86">
        <v>190.042</v>
      </c>
      <c r="O24" s="86">
        <v>215.024</v>
      </c>
      <c r="P24" s="86">
        <v>210.366</v>
      </c>
      <c r="Q24" s="86">
        <v>206.331615</v>
      </c>
      <c r="R24" s="86">
        <v>193.143274</v>
      </c>
      <c r="S24" s="86">
        <v>201.542</v>
      </c>
      <c r="T24" s="86">
        <v>215.82928700000002</v>
      </c>
      <c r="U24" s="86">
        <v>213.043805</v>
      </c>
      <c r="V24" s="86">
        <v>222.015218</v>
      </c>
      <c r="W24" s="86">
        <v>219.982465</v>
      </c>
      <c r="X24" s="86">
        <v>216.215852</v>
      </c>
      <c r="Y24" s="125">
        <v>221.069346437</v>
      </c>
      <c r="Z24" s="88"/>
      <c r="AA24" s="41"/>
    </row>
    <row r="25" spans="3:27" ht="14.25">
      <c r="C25" s="5" t="s">
        <v>10</v>
      </c>
      <c r="D25" s="86">
        <v>114.22700000000002</v>
      </c>
      <c r="E25" s="86">
        <v>128.103</v>
      </c>
      <c r="F25" s="86">
        <v>135.8</v>
      </c>
      <c r="G25" s="86">
        <v>141.817</v>
      </c>
      <c r="H25" s="86">
        <v>149.81</v>
      </c>
      <c r="I25" s="86">
        <v>143.587</v>
      </c>
      <c r="J25" s="86">
        <v>148.353</v>
      </c>
      <c r="K25" s="86">
        <v>145.824</v>
      </c>
      <c r="L25" s="86">
        <v>162.035</v>
      </c>
      <c r="M25" s="86">
        <v>185.31</v>
      </c>
      <c r="N25" s="86">
        <v>174.421</v>
      </c>
      <c r="O25" s="86">
        <v>197.816</v>
      </c>
      <c r="P25" s="86">
        <v>195.33</v>
      </c>
      <c r="Q25" s="86">
        <v>190.778622</v>
      </c>
      <c r="R25" s="86">
        <v>177.925391</v>
      </c>
      <c r="S25" s="86">
        <v>193.515</v>
      </c>
      <c r="T25" s="86">
        <v>192.364586</v>
      </c>
      <c r="U25" s="86">
        <v>193.65893599999998</v>
      </c>
      <c r="V25" s="86">
        <v>198.762049</v>
      </c>
      <c r="W25" s="86">
        <v>193.198682</v>
      </c>
      <c r="X25" s="86">
        <v>191.53997196</v>
      </c>
      <c r="Y25" s="125">
        <v>195.949364981</v>
      </c>
      <c r="Z25" s="88"/>
      <c r="AA25" s="41"/>
    </row>
    <row r="26" spans="3:27" ht="15" thickBot="1">
      <c r="C26" s="9" t="s">
        <v>11</v>
      </c>
      <c r="D26" s="87">
        <v>105.355</v>
      </c>
      <c r="E26" s="87">
        <v>119.957</v>
      </c>
      <c r="F26" s="87">
        <v>123.486</v>
      </c>
      <c r="G26" s="87">
        <v>117.793</v>
      </c>
      <c r="H26" s="87">
        <v>134.9</v>
      </c>
      <c r="I26" s="87">
        <v>123.976</v>
      </c>
      <c r="J26" s="87">
        <v>125.118</v>
      </c>
      <c r="K26" s="87">
        <v>135.339</v>
      </c>
      <c r="L26" s="87">
        <v>143.955</v>
      </c>
      <c r="M26" s="87">
        <v>175.585</v>
      </c>
      <c r="N26" s="87">
        <v>166.726</v>
      </c>
      <c r="O26" s="87">
        <v>183.091</v>
      </c>
      <c r="P26" s="87">
        <v>182.928</v>
      </c>
      <c r="Q26" s="87">
        <v>172.677647</v>
      </c>
      <c r="R26" s="87">
        <v>166.546933</v>
      </c>
      <c r="S26" s="87">
        <v>176.677</v>
      </c>
      <c r="T26" s="87">
        <v>178.794285</v>
      </c>
      <c r="U26" s="87">
        <v>165.6640972</v>
      </c>
      <c r="V26" s="87">
        <v>181.066064</v>
      </c>
      <c r="W26" s="87">
        <v>185.913012</v>
      </c>
      <c r="X26" s="87">
        <v>182.599608864</v>
      </c>
      <c r="Y26" s="123">
        <v>184.70719164324274</v>
      </c>
      <c r="Z26" s="122"/>
      <c r="AA26" s="41"/>
    </row>
    <row r="27" spans="3:27" ht="15" thickBot="1">
      <c r="C27" s="7" t="s">
        <v>12</v>
      </c>
      <c r="D27" s="33">
        <f aca="true" t="shared" si="0" ref="D27:O27">SUM(D15:D26)</f>
        <v>1108.9999999999998</v>
      </c>
      <c r="E27" s="33">
        <f t="shared" si="0"/>
        <v>1143.7759999999998</v>
      </c>
      <c r="F27" s="33">
        <f t="shared" si="0"/>
        <v>1276.7100000000003</v>
      </c>
      <c r="G27" s="33">
        <f t="shared" si="0"/>
        <v>1351.534</v>
      </c>
      <c r="H27" s="33">
        <f t="shared" si="0"/>
        <v>1420.557</v>
      </c>
      <c r="I27" s="33">
        <f t="shared" si="0"/>
        <v>1328.246</v>
      </c>
      <c r="J27" s="33">
        <f t="shared" si="0"/>
        <v>1531.305</v>
      </c>
      <c r="K27" s="33">
        <f t="shared" si="0"/>
        <v>1472.367</v>
      </c>
      <c r="L27" s="33">
        <f t="shared" si="0"/>
        <v>1552.19</v>
      </c>
      <c r="M27" s="33">
        <f t="shared" si="0"/>
        <v>1843.3000000000002</v>
      </c>
      <c r="N27" s="33">
        <f t="shared" si="0"/>
        <v>1936.1439999999998</v>
      </c>
      <c r="O27" s="33">
        <f t="shared" si="0"/>
        <v>2017.7650000000003</v>
      </c>
      <c r="P27" s="33">
        <f aca="true" t="shared" si="1" ref="P27:U27">SUM(P15:P26)</f>
        <v>2014.1059999999998</v>
      </c>
      <c r="Q27" s="33">
        <f t="shared" si="1"/>
        <v>1973.6492258</v>
      </c>
      <c r="R27" s="33">
        <f t="shared" si="1"/>
        <v>1775.0248090000002</v>
      </c>
      <c r="S27" s="33">
        <f t="shared" si="1"/>
        <v>1924.4969999999996</v>
      </c>
      <c r="T27" s="33">
        <f t="shared" si="1"/>
        <v>2063.38250955</v>
      </c>
      <c r="U27" s="33">
        <f t="shared" si="1"/>
        <v>1970.0286318600004</v>
      </c>
      <c r="V27" s="33">
        <f>SUM(V15:V26)</f>
        <v>2077.616637</v>
      </c>
      <c r="W27" s="33">
        <f>SUM(W15:W26)</f>
        <v>2117.95280072</v>
      </c>
      <c r="X27" s="33">
        <f>SUM(X15:X26)</f>
        <v>2089.2476592479998</v>
      </c>
      <c r="Y27" s="33">
        <f>SUM(Y15:Y26)</f>
        <v>2114.4197765722424</v>
      </c>
      <c r="Z27" s="84">
        <f>SUM(Z15:Z26)</f>
        <v>425.72117288911693</v>
      </c>
      <c r="AA27" s="41"/>
    </row>
    <row r="28" spans="3:27" s="1" customFormat="1" ht="24.75" customHeight="1" thickBot="1">
      <c r="C28" s="25" t="s">
        <v>19</v>
      </c>
      <c r="D28" s="26"/>
      <c r="E28" s="42">
        <f aca="true" t="shared" si="2" ref="E28:M28">SUM(E15:E26)/SUM(D15:D26)-1</f>
        <v>0.03135798016230851</v>
      </c>
      <c r="F28" s="42">
        <f t="shared" si="2"/>
        <v>0.1162238060599281</v>
      </c>
      <c r="G28" s="42">
        <f t="shared" si="2"/>
        <v>0.05860688801685576</v>
      </c>
      <c r="H28" s="42">
        <f t="shared" si="2"/>
        <v>0.051070117362937095</v>
      </c>
      <c r="I28" s="42">
        <f t="shared" si="2"/>
        <v>-0.06498225695977</v>
      </c>
      <c r="J28" s="42">
        <f t="shared" si="2"/>
        <v>0.15287755430846395</v>
      </c>
      <c r="K28" s="42">
        <f t="shared" si="2"/>
        <v>-0.03848873999627778</v>
      </c>
      <c r="L28" s="42">
        <f t="shared" si="2"/>
        <v>0.05421406483573743</v>
      </c>
      <c r="M28" s="42">
        <f t="shared" si="2"/>
        <v>0.18754791617005662</v>
      </c>
      <c r="N28" s="42">
        <f>SUM(N15:N26)/SUM(M15:M26)-1</f>
        <v>0.05036836109152043</v>
      </c>
      <c r="O28" s="42">
        <f>SUM(O15:O26)/SUM(N15:N26)-1</f>
        <v>0.0421564718326739</v>
      </c>
      <c r="P28" s="42">
        <f>SUM(P15:P26)/SUM(O15:O26)-1</f>
        <v>-0.001813392540756964</v>
      </c>
      <c r="Q28" s="42">
        <f>SUM(Q15:Q26)/SUM(P15:P26)-1</f>
        <v>-0.020086715495609364</v>
      </c>
      <c r="R28" s="42">
        <f>R27/SUM(Q15:Q26)-1</f>
        <v>-0.100638155049811</v>
      </c>
      <c r="S28" s="42">
        <f>S27/SUM(R15:R26)-1</f>
        <v>0.08420850809640679</v>
      </c>
      <c r="T28" s="42">
        <f>T27/SUM(S15:S26)-1</f>
        <v>0.0721671738381513</v>
      </c>
      <c r="U28" s="42">
        <f>U27/SUM(T15:T26)-1</f>
        <v>-0.045243127368739366</v>
      </c>
      <c r="V28" s="42">
        <f>V27/SUM(U15:U26)-1</f>
        <v>0.054612406845285566</v>
      </c>
      <c r="W28" s="42">
        <f>W27/SUMIF(W15:W26,"&gt;1",V15:V26)-1</f>
        <v>0.01941463261395704</v>
      </c>
      <c r="X28" s="42">
        <f>X27/SUMIF(X15:X26,"&gt;1",W15:W26)-1</f>
        <v>-0.013553248902544945</v>
      </c>
      <c r="Y28" s="42">
        <f>Y27/SUMIF(Y15:Y26,"&gt;1",X15:X26)-1</f>
        <v>0.012048412361655103</v>
      </c>
      <c r="Z28" s="43">
        <f>Z27/SUMIF(Z15:Z26,"&gt;1",Y15:Y26)-1</f>
        <v>0.032419244814787085</v>
      </c>
      <c r="AA28" s="41"/>
    </row>
    <row r="29" spans="3:27" ht="14.25">
      <c r="C29" s="6" t="s">
        <v>51</v>
      </c>
      <c r="D29" s="6"/>
      <c r="E29" s="6"/>
      <c r="F29" s="6"/>
      <c r="G29" s="6"/>
      <c r="H29" s="6"/>
      <c r="L29" s="8"/>
      <c r="R29" s="1"/>
      <c r="X29" s="99"/>
      <c r="Y29" s="41"/>
      <c r="AA29" s="41"/>
    </row>
    <row r="30" spans="3:27" ht="14.25">
      <c r="C30" s="38"/>
      <c r="D30" s="1" t="s">
        <v>16</v>
      </c>
      <c r="N30" s="1"/>
      <c r="Q30" s="40"/>
      <c r="R30" s="8"/>
      <c r="S30" s="71"/>
      <c r="T30" s="8"/>
      <c r="U30" s="71"/>
      <c r="V30" s="8"/>
      <c r="W30" s="8"/>
      <c r="X30" s="8"/>
      <c r="AA30" s="41"/>
    </row>
    <row r="31" spans="2:26" ht="14.25">
      <c r="B31" s="1"/>
      <c r="C31" s="1"/>
      <c r="D31" s="39"/>
      <c r="I31" s="1"/>
      <c r="J31" s="1"/>
      <c r="K31" s="1"/>
      <c r="L31" s="1"/>
      <c r="N31" s="1"/>
      <c r="O31" s="41"/>
      <c r="P31" s="41"/>
      <c r="Q31" s="41"/>
      <c r="R31" s="41"/>
      <c r="V31" s="8"/>
      <c r="W31" s="89"/>
      <c r="X31" s="118"/>
      <c r="Y31" s="118"/>
      <c r="Z31" s="118"/>
    </row>
    <row r="32" spans="25:26" s="41" customFormat="1" ht="14.25">
      <c r="Y32" s="119"/>
      <c r="Z32" s="119"/>
    </row>
    <row r="33" spans="3:11" s="41" customFormat="1" ht="14.25">
      <c r="C33" s="112"/>
      <c r="D33" s="112"/>
      <c r="E33" s="112"/>
      <c r="F33" s="112"/>
      <c r="G33" s="112"/>
      <c r="H33" s="112"/>
      <c r="I33" s="112"/>
      <c r="J33" s="112"/>
      <c r="K33" s="112"/>
    </row>
    <row r="34" s="41" customFormat="1" ht="14.25">
      <c r="X34" s="90"/>
    </row>
  </sheetData>
  <sheetProtection/>
  <mergeCells count="2">
    <mergeCell ref="C13:C14"/>
    <mergeCell ref="I10:P10"/>
  </mergeCells>
  <hyperlinks>
    <hyperlink ref="Q10" location="'Listado Datos'!A1" display="Acceder al listado de datos"/>
  </hyperlinks>
  <printOptions/>
  <pageMargins left="0.75" right="0.75" top="1" bottom="1" header="0.3" footer="0.3"/>
  <pageSetup horizontalDpi="600" verticalDpi="600" orientation="portrait" scale="41" r:id="rId2"/>
  <ignoredErrors>
    <ignoredError sqref="M28 G28:H28" formula="1"/>
    <ignoredError sqref="J28:L28 I2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0"/>
  <sheetViews>
    <sheetView showGridLines="0" zoomScalePageLayoutView="0" workbookViewId="0" topLeftCell="A14">
      <selection activeCell="F27" sqref="F27"/>
    </sheetView>
  </sheetViews>
  <sheetFormatPr defaultColWidth="11.421875" defaultRowHeight="15"/>
  <cols>
    <col min="1" max="1" width="17.421875" style="39" customWidth="1"/>
    <col min="2" max="2" width="13.8515625" style="44" customWidth="1"/>
    <col min="3" max="3" width="8.421875" style="39" customWidth="1"/>
    <col min="4" max="4" width="8.421875" style="39" bestFit="1" customWidth="1"/>
    <col min="5" max="5" width="8.8515625" style="39" customWidth="1"/>
    <col min="6" max="6" width="8.421875" style="39" customWidth="1"/>
    <col min="7" max="7" width="10.00390625" style="39" customWidth="1"/>
    <col min="8" max="8" width="9.8515625" style="39" customWidth="1"/>
    <col min="9" max="9" width="8.7109375" style="39" customWidth="1"/>
    <col min="10" max="10" width="8.8515625" style="39" customWidth="1"/>
    <col min="11" max="11" width="8.140625" style="39" customWidth="1"/>
    <col min="12" max="13" width="8.421875" style="39" customWidth="1"/>
    <col min="14" max="14" width="8.140625" style="39" customWidth="1"/>
    <col min="15" max="15" width="12.28125" style="39" customWidth="1"/>
    <col min="16" max="16" width="9.00390625" style="39" customWidth="1"/>
    <col min="17" max="16384" width="11.421875" style="39" customWidth="1"/>
  </cols>
  <sheetData>
    <row r="9" ht="15" thickBot="1"/>
    <row r="10" spans="6:12" ht="15" thickBot="1">
      <c r="F10" s="134" t="s">
        <v>20</v>
      </c>
      <c r="G10" s="135"/>
      <c r="H10" s="135"/>
      <c r="I10" s="135"/>
      <c r="J10" s="136"/>
      <c r="L10" s="45" t="s">
        <v>15</v>
      </c>
    </row>
    <row r="11" ht="15" thickBot="1"/>
    <row r="12" spans="7:9" ht="15" thickBot="1">
      <c r="G12" s="137" t="s">
        <v>21</v>
      </c>
      <c r="H12" s="138"/>
      <c r="I12" s="139"/>
    </row>
    <row r="13" ht="15" thickBot="1"/>
    <row r="14" spans="2:16" ht="29.25" thickBot="1">
      <c r="B14" s="46" t="s">
        <v>22</v>
      </c>
      <c r="C14" s="47" t="s">
        <v>23</v>
      </c>
      <c r="D14" s="47" t="s">
        <v>24</v>
      </c>
      <c r="E14" s="47" t="s">
        <v>25</v>
      </c>
      <c r="F14" s="47" t="s">
        <v>26</v>
      </c>
      <c r="G14" s="47" t="s">
        <v>27</v>
      </c>
      <c r="H14" s="47" t="s">
        <v>28</v>
      </c>
      <c r="I14" s="47" t="s">
        <v>29</v>
      </c>
      <c r="J14" s="47" t="s">
        <v>30</v>
      </c>
      <c r="K14" s="47" t="s">
        <v>31</v>
      </c>
      <c r="L14" s="47" t="s">
        <v>32</v>
      </c>
      <c r="M14" s="47" t="s">
        <v>33</v>
      </c>
      <c r="N14" s="48" t="s">
        <v>34</v>
      </c>
      <c r="O14" s="91" t="s">
        <v>52</v>
      </c>
      <c r="P14" s="92" t="s">
        <v>53</v>
      </c>
    </row>
    <row r="15" spans="2:17" s="41" customFormat="1" ht="14.25">
      <c r="B15" s="49">
        <v>2012</v>
      </c>
      <c r="C15" s="50">
        <v>0.03579617477075158</v>
      </c>
      <c r="D15" s="75">
        <v>0.03703761419417095</v>
      </c>
      <c r="E15" s="75">
        <v>0.038358175827052025</v>
      </c>
      <c r="F15" s="75">
        <v>0.0383347183876869</v>
      </c>
      <c r="G15" s="75">
        <v>0.03833987660622968</v>
      </c>
      <c r="H15" s="75">
        <v>0.038223088428491446</v>
      </c>
      <c r="I15" s="75">
        <v>0.03767628968919368</v>
      </c>
      <c r="J15" s="75">
        <v>0.037198806446450954</v>
      </c>
      <c r="K15" s="75">
        <v>0.03639779403166353</v>
      </c>
      <c r="L15" s="75">
        <v>0.036648371358422034</v>
      </c>
      <c r="M15" s="75">
        <v>0.03553043272711484</v>
      </c>
      <c r="N15" s="76">
        <v>0.03560353974437914</v>
      </c>
      <c r="O15" s="93">
        <v>0.0370317634562538</v>
      </c>
      <c r="P15" s="94"/>
      <c r="Q15" s="51"/>
    </row>
    <row r="16" spans="2:17" s="41" customFormat="1" ht="14.25">
      <c r="B16" s="49">
        <v>2013</v>
      </c>
      <c r="C16" s="50">
        <v>0.036288317298224494</v>
      </c>
      <c r="D16" s="75">
        <v>0.03729028991220782</v>
      </c>
      <c r="E16" s="75">
        <v>0.03854445558263453</v>
      </c>
      <c r="F16" s="75">
        <v>0.03842190951342333</v>
      </c>
      <c r="G16" s="75">
        <v>0.03814541485366151</v>
      </c>
      <c r="H16" s="75">
        <v>0.037312759399958734</v>
      </c>
      <c r="I16" s="75">
        <v>0.037399445466680864</v>
      </c>
      <c r="J16" s="75">
        <v>0.036527945399695665</v>
      </c>
      <c r="K16" s="75">
        <v>0.03678877829791813</v>
      </c>
      <c r="L16" s="75">
        <v>0.03594818698199392</v>
      </c>
      <c r="M16" s="75">
        <v>0.03580739172333869</v>
      </c>
      <c r="N16" s="76">
        <v>0.03573364890709869</v>
      </c>
      <c r="O16" s="95">
        <v>0.0369191726547916</v>
      </c>
      <c r="P16" s="96">
        <f aca="true" t="shared" si="0" ref="P16:P24">O16/O15-1</f>
        <v>-0.003040384549744757</v>
      </c>
      <c r="Q16" s="51"/>
    </row>
    <row r="17" spans="2:17" s="41" customFormat="1" ht="14.25">
      <c r="B17" s="49">
        <v>2014</v>
      </c>
      <c r="C17" s="50">
        <v>0.03649102222985257</v>
      </c>
      <c r="D17" s="75">
        <v>0.03796686882900971</v>
      </c>
      <c r="E17" s="75">
        <v>0.03855801492827601</v>
      </c>
      <c r="F17" s="75">
        <v>0.03885587895778327</v>
      </c>
      <c r="G17" s="75">
        <v>0.03832165259878562</v>
      </c>
      <c r="H17" s="75">
        <v>0.03839686761097608</v>
      </c>
      <c r="I17" s="75">
        <v>0.03740476359144125</v>
      </c>
      <c r="J17" s="75">
        <v>0.036688853254171545</v>
      </c>
      <c r="K17" s="75">
        <v>0.036461146616984325</v>
      </c>
      <c r="L17" s="75">
        <v>0.03613423402465657</v>
      </c>
      <c r="M17" s="75">
        <v>0.03644466178482631</v>
      </c>
      <c r="N17" s="76">
        <v>0.0369165166509213</v>
      </c>
      <c r="O17" s="95">
        <v>0.0372617223691949</v>
      </c>
      <c r="P17" s="96">
        <f t="shared" si="0"/>
        <v>0.00927836919874303</v>
      </c>
      <c r="Q17" s="51"/>
    </row>
    <row r="18" spans="2:17" s="41" customFormat="1" ht="14.25">
      <c r="B18" s="49" t="s">
        <v>35</v>
      </c>
      <c r="C18" s="50">
        <v>0.037133287243522196</v>
      </c>
      <c r="D18" s="75">
        <v>0.03749862794126648</v>
      </c>
      <c r="E18" s="75">
        <v>0.0386057712301395</v>
      </c>
      <c r="F18" s="75">
        <v>0.03958544064058887</v>
      </c>
      <c r="G18" s="75">
        <v>0.03904576585337965</v>
      </c>
      <c r="H18" s="75">
        <v>0.038547358369021005</v>
      </c>
      <c r="I18" s="75">
        <v>0.037943885692989184</v>
      </c>
      <c r="J18" s="75">
        <v>0.03740700428013389</v>
      </c>
      <c r="K18" s="75">
        <v>0.03613548664822949</v>
      </c>
      <c r="L18" s="75">
        <v>0.035904060675028195</v>
      </c>
      <c r="M18" s="75">
        <v>0.03613642642768046</v>
      </c>
      <c r="N18" s="76">
        <v>0.03621430416455915</v>
      </c>
      <c r="O18" s="95">
        <v>0.0374453203988317</v>
      </c>
      <c r="P18" s="96">
        <f t="shared" si="0"/>
        <v>0.004927255584636692</v>
      </c>
      <c r="Q18" s="51"/>
    </row>
    <row r="19" spans="2:17" s="41" customFormat="1" ht="14.25">
      <c r="B19" s="49" t="s">
        <v>36</v>
      </c>
      <c r="C19" s="50">
        <v>0.036878971220495466</v>
      </c>
      <c r="D19" s="75">
        <v>0.03758607966782719</v>
      </c>
      <c r="E19" s="75">
        <v>0.03929811843341421</v>
      </c>
      <c r="F19" s="75">
        <v>0.04067007904755893</v>
      </c>
      <c r="G19" s="75">
        <v>0.039906146893801335</v>
      </c>
      <c r="H19" s="75">
        <v>0.03938602551979737</v>
      </c>
      <c r="I19" s="75">
        <v>0.0389109338264314</v>
      </c>
      <c r="J19" s="75">
        <v>0.036812</v>
      </c>
      <c r="K19" s="75">
        <v>0.03723442851122823</v>
      </c>
      <c r="L19" s="75">
        <v>0.03616899749455586</v>
      </c>
      <c r="M19" s="75">
        <v>0.0356652635379653</v>
      </c>
      <c r="N19" s="76">
        <v>0.0364283170547602</v>
      </c>
      <c r="O19" s="95">
        <v>0.0377496008080422</v>
      </c>
      <c r="P19" s="96">
        <f t="shared" si="0"/>
        <v>0.00812599294036187</v>
      </c>
      <c r="Q19" s="51"/>
    </row>
    <row r="20" spans="2:17" s="41" customFormat="1" ht="14.25">
      <c r="B20" s="49" t="s">
        <v>37</v>
      </c>
      <c r="C20" s="50">
        <v>0.0371032053195308</v>
      </c>
      <c r="D20" s="75">
        <v>0.03830204419347155</v>
      </c>
      <c r="E20" s="75">
        <v>0.038643245509654624</v>
      </c>
      <c r="F20" s="75">
        <v>0.03927576327675199</v>
      </c>
      <c r="G20" s="75">
        <v>0.039582</v>
      </c>
      <c r="H20" s="75">
        <v>0.038579279580492475</v>
      </c>
      <c r="I20" s="75">
        <v>0.03802016659385219</v>
      </c>
      <c r="J20" s="75">
        <v>0.037096000000000004</v>
      </c>
      <c r="K20" s="75">
        <v>0.03746890935950799</v>
      </c>
      <c r="L20" s="75">
        <v>0.0368089009845406</v>
      </c>
      <c r="M20" s="75">
        <v>0.035943881043044</v>
      </c>
      <c r="N20" s="76">
        <v>0.036488033689386</v>
      </c>
      <c r="O20" s="95">
        <v>0.0377019110372532</v>
      </c>
      <c r="P20" s="96">
        <f t="shared" si="0"/>
        <v>-0.0012633185455788176</v>
      </c>
      <c r="Q20" s="51"/>
    </row>
    <row r="21" spans="2:17" ht="14.25">
      <c r="B21" s="49" t="s">
        <v>38</v>
      </c>
      <c r="C21" s="50">
        <v>0.036844148904566235</v>
      </c>
      <c r="D21" s="75">
        <v>0.0374633333333333</v>
      </c>
      <c r="E21" s="75">
        <v>0.0391449479987882</v>
      </c>
      <c r="F21" s="75">
        <v>0.03896645720475867</v>
      </c>
      <c r="G21" s="75">
        <v>0.038774207974498605</v>
      </c>
      <c r="H21" s="75">
        <v>0.038874150611579214</v>
      </c>
      <c r="I21" s="75">
        <v>0.03888120296029351</v>
      </c>
      <c r="J21" s="75">
        <v>0.03805375931699189</v>
      </c>
      <c r="K21" s="75">
        <v>0.037414030875804895</v>
      </c>
      <c r="L21" s="75">
        <v>0.03716888342388084</v>
      </c>
      <c r="M21" s="75">
        <v>0.036710262631146</v>
      </c>
      <c r="N21" s="76">
        <v>0.03718247009850685</v>
      </c>
      <c r="O21" s="95">
        <v>0.0378765083824171</v>
      </c>
      <c r="P21" s="96">
        <f t="shared" si="0"/>
        <v>0.004630994566598545</v>
      </c>
      <c r="Q21" s="56"/>
    </row>
    <row r="22" spans="2:17" ht="14.25">
      <c r="B22" s="49" t="s">
        <v>44</v>
      </c>
      <c r="C22" s="50">
        <v>0.037683616746510516</v>
      </c>
      <c r="D22" s="75">
        <v>0.03835259851998182</v>
      </c>
      <c r="E22" s="75">
        <v>0.03902956152406674</v>
      </c>
      <c r="F22" s="75">
        <v>0.03910110337245398</v>
      </c>
      <c r="G22" s="75">
        <v>0.03975194096632447</v>
      </c>
      <c r="H22" s="75">
        <v>0.03908680521485916</v>
      </c>
      <c r="I22" s="75">
        <v>0.038150684086623414</v>
      </c>
      <c r="J22" s="75">
        <v>0.037679358512912056</v>
      </c>
      <c r="K22" s="75">
        <v>0.03724004631475339</v>
      </c>
      <c r="L22" s="75">
        <v>0.0374225721414845</v>
      </c>
      <c r="M22" s="75">
        <v>0.03659264306288952</v>
      </c>
      <c r="N22" s="76">
        <v>0.03753872260167412</v>
      </c>
      <c r="O22" s="95">
        <v>0.0378565751172001</v>
      </c>
      <c r="P22" s="96">
        <f t="shared" si="0"/>
        <v>-0.0005262698719677994</v>
      </c>
      <c r="Q22" s="56"/>
    </row>
    <row r="23" spans="2:17" s="41" customFormat="1" ht="14.25">
      <c r="B23" s="49" t="s">
        <v>46</v>
      </c>
      <c r="C23" s="50">
        <v>0.03739749596965185</v>
      </c>
      <c r="D23" s="75">
        <v>0.03801429026906283</v>
      </c>
      <c r="E23" s="75">
        <v>0.0392414932092275</v>
      </c>
      <c r="F23" s="75">
        <v>0.03961769921485941</v>
      </c>
      <c r="G23" s="75">
        <v>0.039949612633145316</v>
      </c>
      <c r="H23" s="75">
        <v>0.038802541750396505</v>
      </c>
      <c r="I23" s="75">
        <v>0.03804610424946977</v>
      </c>
      <c r="J23" s="75">
        <v>0.037302643204279756</v>
      </c>
      <c r="K23" s="75">
        <v>0.037648015627409374</v>
      </c>
      <c r="L23" s="75">
        <v>0.03742328167952492</v>
      </c>
      <c r="M23" s="75">
        <v>0.03666161863335224</v>
      </c>
      <c r="N23" s="76">
        <v>0.037487889888289494</v>
      </c>
      <c r="O23" s="95">
        <v>0.038014784</v>
      </c>
      <c r="P23" s="96">
        <f t="shared" si="0"/>
        <v>0.0041791652390661405</v>
      </c>
      <c r="Q23" s="56"/>
    </row>
    <row r="24" spans="2:17" s="41" customFormat="1" ht="14.25">
      <c r="B24" s="49" t="s">
        <v>48</v>
      </c>
      <c r="C24" s="50">
        <v>0.037789499842258024</v>
      </c>
      <c r="D24" s="75">
        <v>0.03877011854529167</v>
      </c>
      <c r="E24" s="75">
        <v>0.03965221808488168</v>
      </c>
      <c r="F24" s="75">
        <v>0.04003982141004441</v>
      </c>
      <c r="G24" s="75">
        <v>0.03989288377949316</v>
      </c>
      <c r="H24" s="75">
        <v>0.039796523892949194</v>
      </c>
      <c r="I24" s="75">
        <v>0.03894782936468033</v>
      </c>
      <c r="J24" s="75">
        <v>0.038296461804712974</v>
      </c>
      <c r="K24" s="75">
        <v>0.03826988200958944</v>
      </c>
      <c r="L24" s="75">
        <v>0.03785637438322947</v>
      </c>
      <c r="M24" s="75">
        <v>0.03747799852881825</v>
      </c>
      <c r="N24" s="76">
        <v>0.03690895348311871</v>
      </c>
      <c r="O24" s="95">
        <v>0.0385617185864481</v>
      </c>
      <c r="P24" s="96">
        <f t="shared" si="0"/>
        <v>0.014387417970021854</v>
      </c>
      <c r="Q24" s="56"/>
    </row>
    <row r="25" spans="2:17" s="41" customFormat="1" ht="14.25">
      <c r="B25" s="49" t="s">
        <v>49</v>
      </c>
      <c r="C25" s="50">
        <v>0.03783292905027939</v>
      </c>
      <c r="D25" s="75">
        <v>0.03898818812283516</v>
      </c>
      <c r="E25" s="75">
        <v>0.040269527962401755</v>
      </c>
      <c r="F25" s="75">
        <v>0.040417428595393684</v>
      </c>
      <c r="G25" s="75">
        <v>0.04011536298339436</v>
      </c>
      <c r="H25" s="75">
        <v>0.03986564998926345</v>
      </c>
      <c r="I25" s="75">
        <v>0.03946551826906412</v>
      </c>
      <c r="J25" s="75">
        <v>0.037719528712704134</v>
      </c>
      <c r="K25" s="75">
        <v>0.03780959287632641</v>
      </c>
      <c r="L25" s="75">
        <v>0.03812914257097555</v>
      </c>
      <c r="M25" s="75">
        <v>0.03820828400513406</v>
      </c>
      <c r="N25" s="76">
        <v>0.03793781062520831</v>
      </c>
      <c r="O25" s="95">
        <v>0.03879010912145293</v>
      </c>
      <c r="P25" s="96">
        <f>O25/O24-1</f>
        <v>0.005922727082114276</v>
      </c>
      <c r="Q25" s="56"/>
    </row>
    <row r="26" spans="2:17" s="41" customFormat="1" ht="14.25">
      <c r="B26" s="49" t="s">
        <v>54</v>
      </c>
      <c r="C26" s="50">
        <v>0.038086888273059456</v>
      </c>
      <c r="D26" s="75">
        <v>0.03906969912172857</v>
      </c>
      <c r="E26" s="75">
        <v>0.03982379055803775</v>
      </c>
      <c r="F26" s="75">
        <v>0.04047191806109618</v>
      </c>
      <c r="G26" s="75">
        <v>0.04036035299227524</v>
      </c>
      <c r="H26" s="75">
        <v>0.03940460564247667</v>
      </c>
      <c r="I26" s="75">
        <v>0.039659274918383995</v>
      </c>
      <c r="J26" s="75">
        <v>0.03880149424318954</v>
      </c>
      <c r="K26" s="75">
        <v>0.038803509951225335</v>
      </c>
      <c r="L26" s="75">
        <v>0.03865581346345532</v>
      </c>
      <c r="M26" s="75">
        <v>0.038229507146367324</v>
      </c>
      <c r="N26" s="76">
        <v>0.03831258438066856</v>
      </c>
      <c r="O26" s="95">
        <v>0.0390887732925534</v>
      </c>
      <c r="P26" s="96">
        <f>O26/O25-1</f>
        <v>0.007699492934277297</v>
      </c>
      <c r="Q26" s="56"/>
    </row>
    <row r="27" spans="2:17" s="41" customFormat="1" ht="15" thickBot="1">
      <c r="B27" s="52" t="s">
        <v>60</v>
      </c>
      <c r="C27" s="53">
        <v>0.038725566074583245</v>
      </c>
      <c r="D27" s="54">
        <v>0.039158552200166834</v>
      </c>
      <c r="E27" s="54">
        <v>0.04070879820781033</v>
      </c>
      <c r="F27" s="54"/>
      <c r="G27" s="54"/>
      <c r="H27" s="54"/>
      <c r="I27" s="55"/>
      <c r="J27" s="55"/>
      <c r="K27" s="55"/>
      <c r="L27" s="55"/>
      <c r="M27" s="55"/>
      <c r="N27" s="77"/>
      <c r="O27" s="97"/>
      <c r="P27" s="98"/>
      <c r="Q27" s="56"/>
    </row>
    <row r="28" spans="2:17" s="41" customFormat="1" ht="14.25">
      <c r="B28" s="57" t="s">
        <v>39</v>
      </c>
      <c r="C28" s="58"/>
      <c r="D28" s="58"/>
      <c r="E28" s="58"/>
      <c r="F28" s="58"/>
      <c r="J28" s="58"/>
      <c r="K28" s="58"/>
      <c r="L28" s="58"/>
      <c r="M28" s="58"/>
      <c r="N28" s="58"/>
      <c r="O28" s="100"/>
      <c r="P28" s="101"/>
      <c r="Q28" s="56"/>
    </row>
    <row r="29" spans="2:17" ht="14.25">
      <c r="B29" s="59" t="s">
        <v>40</v>
      </c>
      <c r="F29" s="60"/>
      <c r="G29" s="60"/>
      <c r="H29" s="60"/>
      <c r="I29" s="58"/>
      <c r="J29" s="58"/>
      <c r="L29" s="41"/>
      <c r="M29" s="41"/>
      <c r="N29" s="41"/>
      <c r="O29" s="41"/>
      <c r="P29" s="41"/>
      <c r="Q29" s="60"/>
    </row>
    <row r="30" spans="2:17" s="41" customFormat="1" ht="15" thickBot="1">
      <c r="B30" s="59"/>
      <c r="F30" s="60"/>
      <c r="G30" s="60"/>
      <c r="H30" s="60"/>
      <c r="I30" s="58"/>
      <c r="J30" s="58"/>
      <c r="Q30" s="60"/>
    </row>
    <row r="31" spans="2:17" ht="15" thickBot="1">
      <c r="B31" s="39"/>
      <c r="G31" s="137" t="s">
        <v>41</v>
      </c>
      <c r="H31" s="138" t="s">
        <v>42</v>
      </c>
      <c r="I31" s="139"/>
      <c r="K31" s="41"/>
      <c r="L31" s="41"/>
      <c r="M31" s="41"/>
      <c r="N31" s="41"/>
      <c r="O31" s="41"/>
      <c r="P31" s="41"/>
      <c r="Q31" s="41"/>
    </row>
    <row r="32" spans="15:16" ht="15" thickBot="1">
      <c r="O32" s="41"/>
      <c r="P32" s="41"/>
    </row>
    <row r="33" spans="2:16" ht="29.25" thickBot="1">
      <c r="B33" s="46"/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7" t="s">
        <v>31</v>
      </c>
      <c r="L33" s="47" t="s">
        <v>32</v>
      </c>
      <c r="M33" s="47" t="s">
        <v>33</v>
      </c>
      <c r="N33" s="48" t="s">
        <v>34</v>
      </c>
      <c r="O33" s="91" t="s">
        <v>52</v>
      </c>
      <c r="P33" s="92" t="s">
        <v>53</v>
      </c>
    </row>
    <row r="34" spans="2:17" s="41" customFormat="1" ht="14.25">
      <c r="B34" s="49">
        <v>2012</v>
      </c>
      <c r="C34" s="61">
        <v>0.031896710522575145</v>
      </c>
      <c r="D34" s="78">
        <v>0.032413934120294134</v>
      </c>
      <c r="E34" s="78">
        <v>0.033607408087325936</v>
      </c>
      <c r="F34" s="78">
        <v>0.03392978376806663</v>
      </c>
      <c r="G34" s="78">
        <v>0.03394080538232524</v>
      </c>
      <c r="H34" s="78">
        <v>0.03406594969796106</v>
      </c>
      <c r="I34" s="78">
        <v>0.0338148862307778</v>
      </c>
      <c r="J34" s="78">
        <v>0.03350707310005466</v>
      </c>
      <c r="K34" s="78">
        <v>0.03372184591267667</v>
      </c>
      <c r="L34" s="78">
        <v>0.033212087648075775</v>
      </c>
      <c r="M34" s="78">
        <v>0.03204562891116803</v>
      </c>
      <c r="N34" s="79">
        <v>0.031532529342885036</v>
      </c>
      <c r="O34" s="93">
        <v>0.0331294781341383</v>
      </c>
      <c r="P34" s="94"/>
      <c r="Q34" s="51"/>
    </row>
    <row r="35" spans="2:17" s="41" customFormat="1" ht="14.25">
      <c r="B35" s="49">
        <v>2013</v>
      </c>
      <c r="C35" s="50">
        <v>0.03181780583546414</v>
      </c>
      <c r="D35" s="75">
        <v>0.0322375818164938</v>
      </c>
      <c r="E35" s="75">
        <v>0.0339887559047379</v>
      </c>
      <c r="F35" s="75">
        <v>0.034012864214348446</v>
      </c>
      <c r="G35" s="75">
        <v>0.03401857428097719</v>
      </c>
      <c r="H35" s="75">
        <v>0.03359666248453726</v>
      </c>
      <c r="I35" s="75">
        <v>0.0331454567274076</v>
      </c>
      <c r="J35" s="75">
        <v>0.03334758396423701</v>
      </c>
      <c r="K35" s="75">
        <v>0.033873507991723326</v>
      </c>
      <c r="L35" s="75">
        <v>0.03346195560189797</v>
      </c>
      <c r="M35" s="75">
        <v>0.03277855606191494</v>
      </c>
      <c r="N35" s="76">
        <v>0.03186909822616283</v>
      </c>
      <c r="O35" s="95">
        <v>0.0331861418960657</v>
      </c>
      <c r="P35" s="96">
        <f aca="true" t="shared" si="1" ref="P35:P45">O35/O34-1</f>
        <v>0.0017103729101308751</v>
      </c>
      <c r="Q35" s="51"/>
    </row>
    <row r="36" spans="2:17" s="41" customFormat="1" ht="14.25">
      <c r="B36" s="49">
        <v>2014</v>
      </c>
      <c r="C36" s="50">
        <v>0.03217845470754938</v>
      </c>
      <c r="D36" s="75">
        <v>0.03301319050094152</v>
      </c>
      <c r="E36" s="75">
        <v>0.03425824285331236</v>
      </c>
      <c r="F36" s="75">
        <v>0.03445225285035762</v>
      </c>
      <c r="G36" s="75">
        <v>0.03428988946348824</v>
      </c>
      <c r="H36" s="75">
        <v>0.0340562785474676</v>
      </c>
      <c r="I36" s="75">
        <v>0.0334120533319022</v>
      </c>
      <c r="J36" s="75">
        <v>0.03369298913039023</v>
      </c>
      <c r="K36" s="75">
        <v>0.03376821786754443</v>
      </c>
      <c r="L36" s="75">
        <v>0.033299931468311235</v>
      </c>
      <c r="M36" s="75">
        <v>0.032806306043221295</v>
      </c>
      <c r="N36" s="76">
        <v>0.032365486829582964</v>
      </c>
      <c r="O36" s="95">
        <v>0.0334299111934805</v>
      </c>
      <c r="P36" s="96">
        <f t="shared" si="1"/>
        <v>0.007345514828998478</v>
      </c>
      <c r="Q36" s="51"/>
    </row>
    <row r="37" spans="2:17" s="41" customFormat="1" ht="14.25">
      <c r="B37" s="49" t="s">
        <v>35</v>
      </c>
      <c r="C37" s="50">
        <v>0.03217459024186515</v>
      </c>
      <c r="D37" s="75">
        <v>0.03281563856670777</v>
      </c>
      <c r="E37" s="75">
        <v>0.033700444937947</v>
      </c>
      <c r="F37" s="75">
        <v>0.03390009753411925</v>
      </c>
      <c r="G37" s="75">
        <v>0.03372022413651268</v>
      </c>
      <c r="H37" s="75">
        <v>0.0335267551931315</v>
      </c>
      <c r="I37" s="75">
        <v>0.03321672666124957</v>
      </c>
      <c r="J37" s="75">
        <v>0.03318481433095363</v>
      </c>
      <c r="K37" s="75">
        <v>0.03399669762154059</v>
      </c>
      <c r="L37" s="75">
        <v>0.03405924908109689</v>
      </c>
      <c r="M37" s="75">
        <v>0.03319912332876779</v>
      </c>
      <c r="N37" s="76">
        <v>0.03236483324388783</v>
      </c>
      <c r="O37" s="95">
        <v>0.0332695641078311</v>
      </c>
      <c r="P37" s="96">
        <f t="shared" si="1"/>
        <v>-0.00479651545352211</v>
      </c>
      <c r="Q37" s="51"/>
    </row>
    <row r="38" spans="2:17" s="41" customFormat="1" ht="14.25">
      <c r="B38" s="49" t="s">
        <v>36</v>
      </c>
      <c r="C38" s="50">
        <v>0.03215825390909887</v>
      </c>
      <c r="D38" s="75">
        <v>0.032640208444033855</v>
      </c>
      <c r="E38" s="75">
        <v>0.03423559912244178</v>
      </c>
      <c r="F38" s="75">
        <v>0.03392973065326038</v>
      </c>
      <c r="G38" s="75">
        <v>0.03423156377307105</v>
      </c>
      <c r="H38" s="75">
        <v>0.03390973119897232</v>
      </c>
      <c r="I38" s="75">
        <v>0.033524259056452</v>
      </c>
      <c r="J38" s="75">
        <v>0.033243</v>
      </c>
      <c r="K38" s="75">
        <v>0.03398549720138555</v>
      </c>
      <c r="L38" s="75">
        <v>0.03333353823107157</v>
      </c>
      <c r="M38" s="75">
        <v>0.032591569349782</v>
      </c>
      <c r="N38" s="76">
        <v>0.0326114957275559</v>
      </c>
      <c r="O38" s="95">
        <v>0.0333723278945925</v>
      </c>
      <c r="P38" s="96">
        <f t="shared" si="1"/>
        <v>0.003088822757891574</v>
      </c>
      <c r="Q38" s="51"/>
    </row>
    <row r="39" spans="2:17" s="41" customFormat="1" ht="14.25">
      <c r="B39" s="49" t="s">
        <v>37</v>
      </c>
      <c r="C39" s="50">
        <v>0.0327449912077789</v>
      </c>
      <c r="D39" s="75">
        <v>0.032995269823492365</v>
      </c>
      <c r="E39" s="75">
        <v>0.034068480371927216</v>
      </c>
      <c r="F39" s="75">
        <v>0.03442909388849555</v>
      </c>
      <c r="G39" s="75">
        <v>0.03444</v>
      </c>
      <c r="H39" s="75">
        <v>0.03455535196931061</v>
      </c>
      <c r="I39" s="75">
        <v>0.03380129242866225</v>
      </c>
      <c r="J39" s="75">
        <v>0.033941000000000006</v>
      </c>
      <c r="K39" s="75">
        <v>0.03315522635109928</v>
      </c>
      <c r="L39" s="75">
        <v>0.0330035540517109</v>
      </c>
      <c r="M39" s="75">
        <v>0.0328799920472478</v>
      </c>
      <c r="N39" s="76">
        <v>0.0322336873021668</v>
      </c>
      <c r="O39" s="95">
        <v>0.03346294620774</v>
      </c>
      <c r="P39" s="96">
        <f t="shared" si="1"/>
        <v>0.0027153728512354647</v>
      </c>
      <c r="Q39" s="51"/>
    </row>
    <row r="40" spans="2:17" ht="14.25">
      <c r="B40" s="49" t="s">
        <v>38</v>
      </c>
      <c r="C40" s="50">
        <v>0.03261170135326592</v>
      </c>
      <c r="D40" s="75">
        <v>0.0330422222222222</v>
      </c>
      <c r="E40" s="75">
        <v>0.03457638229493187</v>
      </c>
      <c r="F40" s="75">
        <v>0.03406576235973241</v>
      </c>
      <c r="G40" s="75">
        <v>0.034436135383380105</v>
      </c>
      <c r="H40" s="75">
        <v>0.03468764298876996</v>
      </c>
      <c r="I40" s="75">
        <v>0.03411382074286477</v>
      </c>
      <c r="J40" s="75">
        <v>0.034231236364171656</v>
      </c>
      <c r="K40" s="75">
        <v>0.033860148714465105</v>
      </c>
      <c r="L40" s="75">
        <v>0.03343693707231574</v>
      </c>
      <c r="M40" s="75">
        <v>0.033184630792155</v>
      </c>
      <c r="N40" s="76">
        <v>0.03306849245864689</v>
      </c>
      <c r="O40" s="95">
        <v>0.0337457116503642</v>
      </c>
      <c r="P40" s="96">
        <f t="shared" si="1"/>
        <v>0.00845010600288365</v>
      </c>
      <c r="Q40" s="56"/>
    </row>
    <row r="41" spans="2:17" ht="14.25">
      <c r="B41" s="49" t="s">
        <v>44</v>
      </c>
      <c r="C41" s="50">
        <v>0.03296543732669204</v>
      </c>
      <c r="D41" s="75">
        <v>0.03369471998293198</v>
      </c>
      <c r="E41" s="75">
        <v>0.034760915937600556</v>
      </c>
      <c r="F41" s="75">
        <v>0.03432032767241249</v>
      </c>
      <c r="G41" s="75">
        <v>0.0346343867060941</v>
      </c>
      <c r="H41" s="75">
        <v>0.03434105004538754</v>
      </c>
      <c r="I41" s="75">
        <v>0.03435961938614345</v>
      </c>
      <c r="J41" s="75">
        <v>0.03428137109832948</v>
      </c>
      <c r="K41" s="75">
        <v>0.03489627730598962</v>
      </c>
      <c r="L41" s="75">
        <v>0.03452640773601025</v>
      </c>
      <c r="M41" s="75">
        <v>0.03341746801593613</v>
      </c>
      <c r="N41" s="76">
        <v>0.03265825485397235</v>
      </c>
      <c r="O41" s="95">
        <v>0.0339370379587353</v>
      </c>
      <c r="P41" s="96">
        <f t="shared" si="1"/>
        <v>0.00566964805345993</v>
      </c>
      <c r="Q41" s="56"/>
    </row>
    <row r="42" spans="2:17" s="41" customFormat="1" ht="14.25">
      <c r="B42" s="49" t="s">
        <v>46</v>
      </c>
      <c r="C42" s="50">
        <v>0.0332337826354775</v>
      </c>
      <c r="D42" s="75">
        <v>0.03398280782732608</v>
      </c>
      <c r="E42" s="75">
        <v>0.0341668849918669</v>
      </c>
      <c r="F42" s="75">
        <v>0.03462930027303626</v>
      </c>
      <c r="G42" s="75">
        <v>0.03539420868170161</v>
      </c>
      <c r="H42" s="75">
        <v>0.03474354298393483</v>
      </c>
      <c r="I42" s="75">
        <v>0.035099079330957544</v>
      </c>
      <c r="J42" s="75">
        <v>0.03520181129852909</v>
      </c>
      <c r="K42" s="75">
        <v>0.03519048042004437</v>
      </c>
      <c r="L42" s="75">
        <v>0.034521437847629746</v>
      </c>
      <c r="M42" s="75">
        <v>0.03352549194237858</v>
      </c>
      <c r="N42" s="76">
        <v>0.033334936075760414</v>
      </c>
      <c r="O42" s="95">
        <v>0.03411216</v>
      </c>
      <c r="P42" s="96">
        <f t="shared" si="1"/>
        <v>0.005160204066060103</v>
      </c>
      <c r="Q42" s="56"/>
    </row>
    <row r="43" spans="2:17" s="41" customFormat="1" ht="14.25">
      <c r="B43" s="49" t="s">
        <v>48</v>
      </c>
      <c r="C43" s="50">
        <v>0.03368155105779607</v>
      </c>
      <c r="D43" s="75">
        <v>0.034587439972645594</v>
      </c>
      <c r="E43" s="75">
        <v>0.034922349541397786</v>
      </c>
      <c r="F43" s="75">
        <v>0.034626681416332086</v>
      </c>
      <c r="G43" s="75">
        <v>0.03490213934146263</v>
      </c>
      <c r="H43" s="75">
        <v>0.03455466314606621</v>
      </c>
      <c r="I43" s="75">
        <v>0.034796756845776315</v>
      </c>
      <c r="J43" s="75">
        <v>0.03541422859500749</v>
      </c>
      <c r="K43" s="75">
        <v>0.03471281408373783</v>
      </c>
      <c r="L43" s="75">
        <v>0.03430854268282318</v>
      </c>
      <c r="M43" s="75">
        <v>0.033048522154016345</v>
      </c>
      <c r="N43" s="76">
        <v>0.033612395124754134</v>
      </c>
      <c r="O43" s="95">
        <v>0.0344217996789486</v>
      </c>
      <c r="P43" s="96">
        <f t="shared" si="1"/>
        <v>0.00907710561127173</v>
      </c>
      <c r="Q43" s="56"/>
    </row>
    <row r="44" spans="2:17" s="41" customFormat="1" ht="14.25">
      <c r="B44" s="49" t="s">
        <v>49</v>
      </c>
      <c r="C44" s="50">
        <v>0.0334185162296256</v>
      </c>
      <c r="D44" s="75">
        <v>0.034741207477945804</v>
      </c>
      <c r="E44" s="75">
        <v>0.035512662287271075</v>
      </c>
      <c r="F44" s="75">
        <v>0.035568209777649046</v>
      </c>
      <c r="G44" s="75">
        <v>0.03548372157844781</v>
      </c>
      <c r="H44" s="75">
        <v>0.0352511812412507</v>
      </c>
      <c r="I44" s="75">
        <v>0.03451678545853682</v>
      </c>
      <c r="J44" s="75">
        <v>0.03456229839247256</v>
      </c>
      <c r="K44" s="75">
        <v>0.03484669920874011</v>
      </c>
      <c r="L44" s="75">
        <v>0.034230740736574776</v>
      </c>
      <c r="M44" s="75">
        <v>0.03353282923193044</v>
      </c>
      <c r="N44" s="76">
        <v>0.033147505790751756</v>
      </c>
      <c r="O44" s="95">
        <v>0.03451873814493649</v>
      </c>
      <c r="P44" s="96">
        <f t="shared" si="1"/>
        <v>0.002816194007635442</v>
      </c>
      <c r="Q44" s="56"/>
    </row>
    <row r="45" spans="2:17" s="41" customFormat="1" ht="14.25">
      <c r="B45" s="49">
        <v>2023</v>
      </c>
      <c r="C45" s="50">
        <v>0.03385487856198493</v>
      </c>
      <c r="D45" s="75">
        <v>0.034612909405058685</v>
      </c>
      <c r="E45" s="75">
        <v>0.03490889571818396</v>
      </c>
      <c r="F45" s="75">
        <v>0.035734123255110196</v>
      </c>
      <c r="G45" s="75">
        <v>0.03557092082907526</v>
      </c>
      <c r="H45" s="75">
        <v>0.035402974904770575</v>
      </c>
      <c r="I45" s="75">
        <v>0.035283211258000054</v>
      </c>
      <c r="J45" s="75">
        <v>0.03563791587283659</v>
      </c>
      <c r="K45" s="75">
        <v>0.03589659453044765</v>
      </c>
      <c r="L45" s="75">
        <v>0.035075274685827135</v>
      </c>
      <c r="M45" s="75">
        <v>0.03454791283161297</v>
      </c>
      <c r="N45" s="76">
        <v>0.03399196874918496</v>
      </c>
      <c r="O45" s="95">
        <v>0.0350715536210835</v>
      </c>
      <c r="P45" s="96">
        <f t="shared" si="1"/>
        <v>0.016014938721857774</v>
      </c>
      <c r="Q45" s="56"/>
    </row>
    <row r="46" spans="2:17" s="41" customFormat="1" ht="15" thickBot="1">
      <c r="B46" s="120" t="s">
        <v>60</v>
      </c>
      <c r="C46" s="53">
        <v>0.03423050058037591</v>
      </c>
      <c r="D46" s="54">
        <v>0.03486625438194035</v>
      </c>
      <c r="E46" s="54">
        <v>0.036245651001891595</v>
      </c>
      <c r="F46" s="54"/>
      <c r="G46" s="54"/>
      <c r="H46" s="54"/>
      <c r="I46" s="55"/>
      <c r="J46" s="55"/>
      <c r="K46" s="55"/>
      <c r="L46" s="55"/>
      <c r="M46" s="55"/>
      <c r="N46" s="77"/>
      <c r="O46" s="97"/>
      <c r="P46" s="98"/>
      <c r="Q46" s="56"/>
    </row>
    <row r="47" spans="2:17" ht="14.25">
      <c r="B47" s="57" t="s">
        <v>39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1"/>
      <c r="P47" s="41"/>
      <c r="Q47" s="56"/>
    </row>
    <row r="48" spans="2:17" ht="14.25">
      <c r="B48" s="59" t="s">
        <v>40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1"/>
      <c r="P48" s="41"/>
      <c r="Q48" s="56"/>
    </row>
    <row r="49" spans="15:16" ht="14.25">
      <c r="O49" s="41"/>
      <c r="P49" s="41"/>
    </row>
    <row r="50" spans="7:17" ht="14.25">
      <c r="G50" s="41"/>
      <c r="H50" s="41"/>
      <c r="O50" s="41"/>
      <c r="P50" s="41"/>
      <c r="Q50" s="62"/>
    </row>
  </sheetData>
  <sheetProtection/>
  <mergeCells count="3">
    <mergeCell ref="F10:J10"/>
    <mergeCell ref="G12:I12"/>
    <mergeCell ref="G31:I31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7 B37:B44 B4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8"/>
  <sheetViews>
    <sheetView showGridLines="0" zoomScalePageLayoutView="0" workbookViewId="0" topLeftCell="B1">
      <pane ySplit="5" topLeftCell="A265" activePane="bottomLeft" state="frozen"/>
      <selection pane="topLeft" activeCell="A1" sqref="A1"/>
      <selection pane="bottomLeft" activeCell="C272" sqref="C272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1" customWidth="1"/>
    <col min="4" max="4" width="28.421875" style="11" customWidth="1"/>
    <col min="5" max="6" width="26.421875" style="12" customWidth="1"/>
    <col min="7" max="7" width="24.00390625" style="1" customWidth="1"/>
    <col min="8" max="8" width="17.8515625" style="1" customWidth="1"/>
    <col min="9" max="9" width="12.57421875" style="1" bestFit="1" customWidth="1"/>
    <col min="10" max="16384" width="11.421875" style="1" customWidth="1"/>
  </cols>
  <sheetData>
    <row r="1" spans="1:7" ht="118.5" customHeight="1">
      <c r="A1" s="140"/>
      <c r="B1" s="140"/>
      <c r="C1" s="140"/>
      <c r="D1" s="140"/>
      <c r="E1" s="140"/>
      <c r="F1" s="140"/>
      <c r="G1" s="140"/>
    </row>
    <row r="2" ht="15" thickBot="1"/>
    <row r="3" spans="3:6" ht="15.75" thickBot="1">
      <c r="C3" s="131" t="s">
        <v>47</v>
      </c>
      <c r="D3" s="133"/>
      <c r="E3" s="13" t="s">
        <v>14</v>
      </c>
      <c r="F3" s="41"/>
    </row>
    <row r="4" spans="4:6" ht="14.25">
      <c r="D4" s="1"/>
      <c r="E4" s="1"/>
      <c r="F4" s="41"/>
    </row>
    <row r="5" spans="2:7" s="14" customFormat="1" ht="14.25">
      <c r="B5" s="21" t="s">
        <v>13</v>
      </c>
      <c r="C5" s="22" t="s">
        <v>17</v>
      </c>
      <c r="D5" s="114" t="s">
        <v>56</v>
      </c>
      <c r="E5" s="21" t="s">
        <v>43</v>
      </c>
      <c r="F5" s="70" t="s">
        <v>41</v>
      </c>
      <c r="G5" s="102" t="s">
        <v>55</v>
      </c>
    </row>
    <row r="6" spans="2:10" ht="14.25">
      <c r="B6" s="15">
        <v>37257</v>
      </c>
      <c r="C6" s="18">
        <v>105355000</v>
      </c>
      <c r="D6" s="18">
        <f>C6*1.03*(E6+F6)</f>
        <v>7075220.380000001</v>
      </c>
      <c r="E6" s="63">
        <v>0.0352</v>
      </c>
      <c r="F6" s="63">
        <v>0.03</v>
      </c>
      <c r="G6" s="107"/>
      <c r="H6" s="80"/>
      <c r="I6" s="41"/>
      <c r="J6" s="41"/>
    </row>
    <row r="7" spans="2:10" ht="14.25">
      <c r="B7" s="16">
        <v>37288</v>
      </c>
      <c r="C7" s="19">
        <v>86502000</v>
      </c>
      <c r="D7" s="28">
        <f aca="true" t="shared" si="0" ref="D7:D70">C7*1.03*(E7+F7)</f>
        <v>5978412.726</v>
      </c>
      <c r="E7" s="64">
        <v>0.036</v>
      </c>
      <c r="F7" s="64">
        <v>0.0311</v>
      </c>
      <c r="G7" s="103"/>
      <c r="H7" s="80"/>
      <c r="I7" s="41"/>
      <c r="J7" s="41"/>
    </row>
    <row r="8" spans="2:10" ht="14.25">
      <c r="B8" s="16">
        <v>37316</v>
      </c>
      <c r="C8" s="19">
        <v>84284000</v>
      </c>
      <c r="D8" s="28">
        <f t="shared" si="0"/>
        <v>5859845.100000001</v>
      </c>
      <c r="E8" s="64">
        <v>0.0367</v>
      </c>
      <c r="F8" s="64">
        <v>0.0308</v>
      </c>
      <c r="G8" s="103"/>
      <c r="H8" s="80"/>
      <c r="I8" s="41"/>
      <c r="J8" s="41"/>
    </row>
    <row r="9" spans="2:10" ht="14.25">
      <c r="B9" s="16">
        <v>37347</v>
      </c>
      <c r="C9" s="19">
        <v>77630000.00000001</v>
      </c>
      <c r="D9" s="28">
        <f t="shared" si="0"/>
        <v>5421213.420000001</v>
      </c>
      <c r="E9" s="64">
        <v>0.0362</v>
      </c>
      <c r="F9" s="64">
        <v>0.0316</v>
      </c>
      <c r="G9" s="103"/>
      <c r="H9" s="80"/>
      <c r="I9" s="41"/>
      <c r="J9" s="41"/>
    </row>
    <row r="10" spans="2:10" ht="14.25">
      <c r="B10" s="16">
        <v>37377</v>
      </c>
      <c r="C10" s="19">
        <v>77630000.00000001</v>
      </c>
      <c r="D10" s="28">
        <f t="shared" si="0"/>
        <v>5517164.1000000015</v>
      </c>
      <c r="E10" s="64">
        <v>0.037599999999999995</v>
      </c>
      <c r="F10" s="64">
        <v>0.031400000000000004</v>
      </c>
      <c r="G10" s="103"/>
      <c r="H10" s="80"/>
      <c r="I10" s="41"/>
      <c r="J10" s="41"/>
    </row>
    <row r="11" spans="2:10" ht="14.25">
      <c r="B11" s="16">
        <v>37408</v>
      </c>
      <c r="C11" s="19">
        <v>78739000</v>
      </c>
      <c r="D11" s="28">
        <f t="shared" si="0"/>
        <v>5506769.443</v>
      </c>
      <c r="E11" s="64">
        <v>0.0366</v>
      </c>
      <c r="F11" s="64">
        <v>0.0313</v>
      </c>
      <c r="G11" s="103"/>
      <c r="H11" s="80"/>
      <c r="I11" s="41"/>
      <c r="J11" s="41"/>
    </row>
    <row r="12" spans="2:10" ht="14.25">
      <c r="B12" s="16">
        <v>37438</v>
      </c>
      <c r="C12" s="19">
        <v>76521000</v>
      </c>
      <c r="D12" s="28">
        <f t="shared" si="0"/>
        <v>5186134.254</v>
      </c>
      <c r="E12" s="64">
        <v>0.0353</v>
      </c>
      <c r="F12" s="64">
        <v>0.0305</v>
      </c>
      <c r="G12" s="103"/>
      <c r="H12" s="80"/>
      <c r="I12" s="41"/>
      <c r="J12" s="41"/>
    </row>
    <row r="13" spans="2:10" ht="14.25">
      <c r="B13" s="16">
        <v>37469</v>
      </c>
      <c r="C13" s="19">
        <v>83175000</v>
      </c>
      <c r="D13" s="28">
        <f t="shared" si="0"/>
        <v>5465761.949999999</v>
      </c>
      <c r="E13" s="64">
        <v>0.0336</v>
      </c>
      <c r="F13" s="64">
        <v>0.0302</v>
      </c>
      <c r="G13" s="103"/>
      <c r="H13" s="80"/>
      <c r="I13" s="41"/>
      <c r="J13" s="41"/>
    </row>
    <row r="14" spans="2:10" ht="14.25">
      <c r="B14" s="16">
        <v>37500</v>
      </c>
      <c r="C14" s="19">
        <v>100919000</v>
      </c>
      <c r="D14" s="28">
        <f t="shared" si="0"/>
        <v>6714948.422</v>
      </c>
      <c r="E14" s="64">
        <v>0.0335</v>
      </c>
      <c r="F14" s="64">
        <v>0.0311</v>
      </c>
      <c r="G14" s="103"/>
      <c r="H14" s="80"/>
      <c r="I14" s="41"/>
      <c r="J14" s="41"/>
    </row>
    <row r="15" spans="2:10" ht="14.25">
      <c r="B15" s="16">
        <v>37530</v>
      </c>
      <c r="C15" s="19">
        <v>118663000</v>
      </c>
      <c r="D15" s="28">
        <f t="shared" si="0"/>
        <v>7932265.561</v>
      </c>
      <c r="E15" s="64">
        <v>0.0336</v>
      </c>
      <c r="F15" s="64">
        <v>0.0313</v>
      </c>
      <c r="G15" s="103"/>
      <c r="H15" s="80"/>
      <c r="I15" s="41"/>
      <c r="J15" s="41"/>
    </row>
    <row r="16" spans="2:10" ht="14.25">
      <c r="B16" s="16">
        <v>37561</v>
      </c>
      <c r="C16" s="19">
        <v>114227000.00000001</v>
      </c>
      <c r="D16" s="28">
        <f t="shared" si="0"/>
        <v>7588670.745000001</v>
      </c>
      <c r="E16" s="64">
        <v>0.0338</v>
      </c>
      <c r="F16" s="64">
        <v>0.030699999999999998</v>
      </c>
      <c r="G16" s="103"/>
      <c r="H16" s="80"/>
      <c r="I16" s="41"/>
      <c r="J16" s="41"/>
    </row>
    <row r="17" spans="2:10" ht="14.25">
      <c r="B17" s="17">
        <v>37591</v>
      </c>
      <c r="C17" s="19">
        <v>105355000</v>
      </c>
      <c r="D17" s="34">
        <f t="shared" si="0"/>
        <v>7010110.99</v>
      </c>
      <c r="E17" s="64">
        <v>0.034300000000000004</v>
      </c>
      <c r="F17" s="64">
        <v>0.0303</v>
      </c>
      <c r="G17" s="108"/>
      <c r="H17" s="80"/>
      <c r="I17" s="41"/>
      <c r="J17" s="41"/>
    </row>
    <row r="18" spans="2:10" ht="14.25">
      <c r="B18" s="15">
        <v>37622</v>
      </c>
      <c r="C18" s="18">
        <v>96004000</v>
      </c>
      <c r="D18" s="81">
        <f t="shared" si="0"/>
        <v>6625236.04</v>
      </c>
      <c r="E18" s="63">
        <v>0.0367</v>
      </c>
      <c r="F18" s="63">
        <v>0.0303</v>
      </c>
      <c r="G18" s="103"/>
      <c r="H18" s="80"/>
      <c r="I18" s="41"/>
      <c r="J18" s="41"/>
    </row>
    <row r="19" spans="2:10" ht="14.25">
      <c r="B19" s="16">
        <v>37653</v>
      </c>
      <c r="C19" s="19">
        <v>75996000</v>
      </c>
      <c r="D19" s="73">
        <f t="shared" si="0"/>
        <v>5377552.956</v>
      </c>
      <c r="E19" s="64">
        <v>0.0378</v>
      </c>
      <c r="F19" s="64">
        <v>0.030899999999999997</v>
      </c>
      <c r="G19" s="103"/>
      <c r="H19" s="80"/>
      <c r="I19" s="41"/>
      <c r="J19" s="41"/>
    </row>
    <row r="20" spans="2:10" ht="14.25">
      <c r="B20" s="16">
        <v>37681</v>
      </c>
      <c r="C20" s="19">
        <v>80526000</v>
      </c>
      <c r="D20" s="73">
        <f t="shared" si="0"/>
        <v>5822512.956</v>
      </c>
      <c r="E20" s="64">
        <v>0.0382</v>
      </c>
      <c r="F20" s="64">
        <v>0.032</v>
      </c>
      <c r="G20" s="103"/>
      <c r="H20" s="80"/>
      <c r="I20" s="41"/>
      <c r="J20" s="41"/>
    </row>
    <row r="21" spans="2:10" ht="14.25">
      <c r="B21" s="16">
        <v>37712</v>
      </c>
      <c r="C21" s="19">
        <v>71874000</v>
      </c>
      <c r="D21" s="73">
        <f t="shared" si="0"/>
        <v>5307966.774000001</v>
      </c>
      <c r="E21" s="64">
        <v>0.0393</v>
      </c>
      <c r="F21" s="64">
        <v>0.032400000000000005</v>
      </c>
      <c r="G21" s="103"/>
      <c r="H21" s="80"/>
      <c r="I21" s="41"/>
      <c r="J21" s="41"/>
    </row>
    <row r="22" spans="2:10" ht="14.25">
      <c r="B22" s="16">
        <v>37742</v>
      </c>
      <c r="C22" s="19">
        <v>68739000</v>
      </c>
      <c r="D22" s="73">
        <f t="shared" si="0"/>
        <v>5055203.538</v>
      </c>
      <c r="E22" s="64">
        <v>0.039599999999999996</v>
      </c>
      <c r="F22" s="64">
        <v>0.0318</v>
      </c>
      <c r="G22" s="103"/>
      <c r="H22" s="80"/>
      <c r="I22" s="41"/>
      <c r="J22" s="41"/>
    </row>
    <row r="23" spans="2:10" ht="14.25">
      <c r="B23" s="16">
        <v>37773</v>
      </c>
      <c r="C23" s="19">
        <v>76483000</v>
      </c>
      <c r="D23" s="73">
        <f t="shared" si="0"/>
        <v>5506546.551</v>
      </c>
      <c r="E23" s="64">
        <v>0.0381</v>
      </c>
      <c r="F23" s="64">
        <v>0.0318</v>
      </c>
      <c r="G23" s="103"/>
      <c r="H23" s="80"/>
      <c r="I23" s="41"/>
      <c r="J23" s="41"/>
    </row>
    <row r="24" spans="2:10" ht="14.25">
      <c r="B24" s="16">
        <v>37803</v>
      </c>
      <c r="C24" s="19">
        <v>86547000</v>
      </c>
      <c r="D24" s="73">
        <f t="shared" si="0"/>
        <v>6106323.585000001</v>
      </c>
      <c r="E24" s="64">
        <v>0.0369</v>
      </c>
      <c r="F24" s="64">
        <v>0.0316</v>
      </c>
      <c r="G24" s="103"/>
      <c r="H24" s="80"/>
      <c r="I24" s="41"/>
      <c r="J24" s="41"/>
    </row>
    <row r="25" spans="2:10" ht="14.25">
      <c r="B25" s="16">
        <v>37834</v>
      </c>
      <c r="C25" s="19">
        <v>97057000</v>
      </c>
      <c r="D25" s="73">
        <f t="shared" si="0"/>
        <v>6737891.0540000005</v>
      </c>
      <c r="E25" s="64">
        <v>0.0359</v>
      </c>
      <c r="F25" s="64">
        <v>0.0315</v>
      </c>
      <c r="G25" s="103"/>
      <c r="H25" s="80"/>
      <c r="I25" s="41"/>
      <c r="J25" s="41"/>
    </row>
    <row r="26" spans="2:10" ht="14.25">
      <c r="B26" s="16">
        <v>37865</v>
      </c>
      <c r="C26" s="19">
        <v>109813000</v>
      </c>
      <c r="D26" s="73">
        <f t="shared" si="0"/>
        <v>7612127.347</v>
      </c>
      <c r="E26" s="64">
        <v>0.0351</v>
      </c>
      <c r="F26" s="64">
        <v>0.0322</v>
      </c>
      <c r="G26" s="103"/>
      <c r="H26" s="80"/>
      <c r="I26" s="41"/>
      <c r="J26" s="41"/>
    </row>
    <row r="27" spans="2:10" ht="14.25">
      <c r="B27" s="16">
        <v>37895</v>
      </c>
      <c r="C27" s="19">
        <v>132677000</v>
      </c>
      <c r="D27" s="73">
        <f t="shared" si="0"/>
        <v>9142374.039</v>
      </c>
      <c r="E27" s="64">
        <v>0.0346</v>
      </c>
      <c r="F27" s="64">
        <v>0.0323</v>
      </c>
      <c r="G27" s="103"/>
      <c r="H27" s="80"/>
      <c r="I27" s="41"/>
      <c r="J27" s="41"/>
    </row>
    <row r="28" spans="2:10" ht="14.25">
      <c r="B28" s="16">
        <v>37926</v>
      </c>
      <c r="C28" s="19">
        <v>128103000</v>
      </c>
      <c r="D28" s="73">
        <f t="shared" si="0"/>
        <v>8840388.030000001</v>
      </c>
      <c r="E28" s="64">
        <v>0.0354</v>
      </c>
      <c r="F28" s="64">
        <v>0.0316</v>
      </c>
      <c r="G28" s="103"/>
      <c r="H28" s="80"/>
      <c r="I28" s="41"/>
      <c r="J28" s="41"/>
    </row>
    <row r="29" spans="2:10" ht="14.25">
      <c r="B29" s="17">
        <v>37956</v>
      </c>
      <c r="C29" s="19">
        <v>119957000</v>
      </c>
      <c r="D29" s="72">
        <f t="shared" si="0"/>
        <v>8216454.715000001</v>
      </c>
      <c r="E29" s="65">
        <v>0.0356</v>
      </c>
      <c r="F29" s="65">
        <v>0.030899999999999997</v>
      </c>
      <c r="G29" s="103"/>
      <c r="H29" s="80"/>
      <c r="I29" s="41"/>
      <c r="J29" s="41"/>
    </row>
    <row r="30" spans="2:10" ht="14.25">
      <c r="B30" s="15">
        <v>37987</v>
      </c>
      <c r="C30" s="18">
        <v>106926000</v>
      </c>
      <c r="D30" s="73">
        <f t="shared" si="0"/>
        <v>7345923.126000001</v>
      </c>
      <c r="E30" s="64">
        <v>0.0362</v>
      </c>
      <c r="F30" s="64">
        <v>0.0305</v>
      </c>
      <c r="G30" s="107"/>
      <c r="H30" s="80"/>
      <c r="I30" s="41"/>
      <c r="J30" s="41"/>
    </row>
    <row r="31" spans="2:10" ht="14.25">
      <c r="B31" s="16">
        <v>38018</v>
      </c>
      <c r="C31" s="19">
        <v>87175000</v>
      </c>
      <c r="D31" s="73">
        <f t="shared" si="0"/>
        <v>6105737</v>
      </c>
      <c r="E31" s="64">
        <v>0.037000000000000005</v>
      </c>
      <c r="F31" s="64">
        <v>0.031</v>
      </c>
      <c r="G31" s="103"/>
      <c r="H31" s="80"/>
      <c r="I31" s="41"/>
      <c r="J31" s="41"/>
    </row>
    <row r="32" spans="2:10" ht="14.25">
      <c r="B32" s="16">
        <v>38047</v>
      </c>
      <c r="C32" s="19">
        <v>84561000</v>
      </c>
      <c r="D32" s="73">
        <f t="shared" si="0"/>
        <v>6096848.100000001</v>
      </c>
      <c r="E32" s="64">
        <v>0.0382</v>
      </c>
      <c r="F32" s="64">
        <v>0.0318</v>
      </c>
      <c r="G32" s="103"/>
      <c r="H32" s="80"/>
      <c r="I32" s="41"/>
      <c r="J32" s="41"/>
    </row>
    <row r="33" spans="2:10" ht="14.25">
      <c r="B33" s="16">
        <v>38078</v>
      </c>
      <c r="C33" s="19">
        <v>72863000</v>
      </c>
      <c r="D33" s="73">
        <f t="shared" si="0"/>
        <v>5238412.522</v>
      </c>
      <c r="E33" s="64">
        <v>0.038599999999999995</v>
      </c>
      <c r="F33" s="64">
        <v>0.031200000000000002</v>
      </c>
      <c r="G33" s="103"/>
      <c r="H33" s="80"/>
      <c r="I33" s="41"/>
      <c r="J33" s="41"/>
    </row>
    <row r="34" spans="2:10" ht="14.25">
      <c r="B34" s="16">
        <v>38108</v>
      </c>
      <c r="C34" s="19">
        <v>87394000</v>
      </c>
      <c r="D34" s="73">
        <f t="shared" si="0"/>
        <v>6337113.727999999</v>
      </c>
      <c r="E34" s="64">
        <v>0.038599999999999995</v>
      </c>
      <c r="F34" s="64">
        <v>0.0318</v>
      </c>
      <c r="G34" s="103"/>
      <c r="H34" s="80"/>
      <c r="I34" s="41"/>
      <c r="J34" s="41"/>
    </row>
    <row r="35" spans="2:10" ht="14.25">
      <c r="B35" s="16">
        <v>38139</v>
      </c>
      <c r="C35" s="19">
        <v>93307000</v>
      </c>
      <c r="D35" s="73">
        <f t="shared" si="0"/>
        <v>6660160.353</v>
      </c>
      <c r="E35" s="64">
        <v>0.0374</v>
      </c>
      <c r="F35" s="64">
        <v>0.0319</v>
      </c>
      <c r="G35" s="103"/>
      <c r="H35" s="80"/>
      <c r="I35" s="41"/>
      <c r="J35" s="41"/>
    </row>
    <row r="36" spans="2:10" ht="14.25">
      <c r="B36" s="16">
        <v>38169</v>
      </c>
      <c r="C36" s="19">
        <v>102220000</v>
      </c>
      <c r="D36" s="73">
        <f t="shared" si="0"/>
        <v>7201603.439999999</v>
      </c>
      <c r="E36" s="64">
        <v>0.0365</v>
      </c>
      <c r="F36" s="64">
        <v>0.0319</v>
      </c>
      <c r="G36" s="103"/>
      <c r="H36" s="80"/>
      <c r="I36" s="41"/>
      <c r="J36" s="41"/>
    </row>
    <row r="37" spans="2:10" ht="14.25">
      <c r="B37" s="16">
        <v>38200</v>
      </c>
      <c r="C37" s="19">
        <v>114099000</v>
      </c>
      <c r="D37" s="73">
        <f t="shared" si="0"/>
        <v>8003246.157</v>
      </c>
      <c r="E37" s="64">
        <v>0.0361</v>
      </c>
      <c r="F37" s="64">
        <v>0.032</v>
      </c>
      <c r="G37" s="103"/>
      <c r="H37" s="80"/>
      <c r="I37" s="41"/>
      <c r="J37" s="41"/>
    </row>
    <row r="38" spans="2:10" ht="14.25">
      <c r="B38" s="16">
        <v>38231</v>
      </c>
      <c r="C38" s="19">
        <v>126773000</v>
      </c>
      <c r="D38" s="73">
        <f t="shared" si="0"/>
        <v>8918353.777</v>
      </c>
      <c r="E38" s="64">
        <v>0.035699999999999996</v>
      </c>
      <c r="F38" s="64">
        <v>0.0326</v>
      </c>
      <c r="G38" s="103"/>
      <c r="H38" s="80"/>
      <c r="I38" s="41"/>
      <c r="J38" s="41"/>
    </row>
    <row r="39" spans="2:10" ht="14.25">
      <c r="B39" s="16">
        <v>38261</v>
      </c>
      <c r="C39" s="19">
        <v>142106000</v>
      </c>
      <c r="D39" s="73">
        <f t="shared" si="0"/>
        <v>10026288.83</v>
      </c>
      <c r="E39" s="64">
        <v>0.036000000000000004</v>
      </c>
      <c r="F39" s="64">
        <v>0.0325</v>
      </c>
      <c r="G39" s="103"/>
      <c r="H39" s="80"/>
      <c r="I39" s="41"/>
      <c r="J39" s="41"/>
    </row>
    <row r="40" spans="2:10" ht="14.25">
      <c r="B40" s="16">
        <v>38292</v>
      </c>
      <c r="C40" s="19">
        <v>135800000</v>
      </c>
      <c r="D40" s="73">
        <f t="shared" si="0"/>
        <v>9399532.8</v>
      </c>
      <c r="E40" s="64">
        <v>0.0356</v>
      </c>
      <c r="F40" s="64">
        <v>0.0316</v>
      </c>
      <c r="G40" s="103"/>
      <c r="H40" s="80"/>
      <c r="I40" s="41"/>
      <c r="J40" s="41"/>
    </row>
    <row r="41" spans="2:10" ht="14.25">
      <c r="B41" s="17">
        <v>38322</v>
      </c>
      <c r="C41" s="19">
        <v>123486000</v>
      </c>
      <c r="D41" s="72">
        <f t="shared" si="0"/>
        <v>8445454.511999998</v>
      </c>
      <c r="E41" s="65">
        <v>0.035699999999999996</v>
      </c>
      <c r="F41" s="65">
        <v>0.030699999999999998</v>
      </c>
      <c r="G41" s="108"/>
      <c r="H41" s="80"/>
      <c r="I41" s="41"/>
      <c r="J41" s="41"/>
    </row>
    <row r="42" spans="2:10" ht="14.25">
      <c r="B42" s="15">
        <v>38353</v>
      </c>
      <c r="C42" s="18">
        <v>100259000</v>
      </c>
      <c r="D42" s="73">
        <f t="shared" si="0"/>
        <v>6960180.298</v>
      </c>
      <c r="E42" s="64">
        <v>0.0366</v>
      </c>
      <c r="F42" s="64">
        <v>0.0308</v>
      </c>
      <c r="G42" s="103"/>
      <c r="H42" s="80"/>
      <c r="I42" s="41"/>
      <c r="J42" s="41"/>
    </row>
    <row r="43" spans="2:10" ht="14.25">
      <c r="B43" s="16">
        <v>38384</v>
      </c>
      <c r="C43" s="19">
        <v>83661000</v>
      </c>
      <c r="D43" s="73">
        <f t="shared" si="0"/>
        <v>5980255.602</v>
      </c>
      <c r="E43" s="64">
        <v>0.0378</v>
      </c>
      <c r="F43" s="64">
        <v>0.0316</v>
      </c>
      <c r="G43" s="103"/>
      <c r="H43" s="80"/>
      <c r="I43" s="41"/>
      <c r="J43" s="41"/>
    </row>
    <row r="44" spans="2:10" ht="14.25">
      <c r="B44" s="16">
        <v>38412</v>
      </c>
      <c r="C44" s="19">
        <v>97523000</v>
      </c>
      <c r="D44" s="73">
        <f t="shared" si="0"/>
        <v>7111767.252</v>
      </c>
      <c r="E44" s="64">
        <v>0.038</v>
      </c>
      <c r="F44" s="64">
        <v>0.032799999999999996</v>
      </c>
      <c r="G44" s="103"/>
      <c r="H44" s="80"/>
      <c r="I44" s="41"/>
      <c r="J44" s="41"/>
    </row>
    <row r="45" spans="2:10" ht="14.25">
      <c r="B45" s="16">
        <v>38443</v>
      </c>
      <c r="C45" s="19">
        <v>94238000</v>
      </c>
      <c r="D45" s="73">
        <f t="shared" si="0"/>
        <v>6998396.594</v>
      </c>
      <c r="E45" s="64">
        <v>0.038900000000000004</v>
      </c>
      <c r="F45" s="64">
        <v>0.0332</v>
      </c>
      <c r="G45" s="103"/>
      <c r="H45" s="80"/>
      <c r="I45" s="41"/>
      <c r="J45" s="41"/>
    </row>
    <row r="46" spans="2:10" ht="14.25">
      <c r="B46" s="16">
        <v>38473</v>
      </c>
      <c r="C46" s="19">
        <v>103758000</v>
      </c>
      <c r="D46" s="73">
        <f t="shared" si="0"/>
        <v>7619883.762</v>
      </c>
      <c r="E46" s="64">
        <v>0.0383</v>
      </c>
      <c r="F46" s="64">
        <v>0.033</v>
      </c>
      <c r="G46" s="103"/>
      <c r="H46" s="80"/>
      <c r="I46" s="41"/>
      <c r="J46" s="41"/>
    </row>
    <row r="47" spans="2:10" ht="14.25">
      <c r="B47" s="16">
        <v>38504</v>
      </c>
      <c r="C47" s="19">
        <v>96947000</v>
      </c>
      <c r="D47" s="73">
        <f t="shared" si="0"/>
        <v>7029820.863999999</v>
      </c>
      <c r="E47" s="64">
        <v>0.0382</v>
      </c>
      <c r="F47" s="64">
        <v>0.0322</v>
      </c>
      <c r="G47" s="103"/>
      <c r="H47" s="80"/>
      <c r="I47" s="41"/>
      <c r="J47" s="41"/>
    </row>
    <row r="48" spans="2:10" ht="14.25">
      <c r="B48" s="16">
        <v>38534</v>
      </c>
      <c r="C48" s="19">
        <v>109329000</v>
      </c>
      <c r="D48" s="73">
        <f t="shared" si="0"/>
        <v>7770012.03</v>
      </c>
      <c r="E48" s="64">
        <v>0.037000000000000005</v>
      </c>
      <c r="F48" s="64">
        <v>0.032</v>
      </c>
      <c r="G48" s="103"/>
      <c r="H48" s="80"/>
      <c r="I48" s="41"/>
      <c r="J48" s="41"/>
    </row>
    <row r="49" spans="2:10" ht="14.25">
      <c r="B49" s="16">
        <v>38565</v>
      </c>
      <c r="C49" s="19">
        <v>122791000</v>
      </c>
      <c r="D49" s="73">
        <f t="shared" si="0"/>
        <v>8524396.802</v>
      </c>
      <c r="E49" s="64">
        <v>0.0355</v>
      </c>
      <c r="F49" s="64">
        <v>0.0319</v>
      </c>
      <c r="G49" s="103"/>
      <c r="H49" s="80"/>
      <c r="I49" s="41"/>
      <c r="J49" s="41"/>
    </row>
    <row r="50" spans="2:10" ht="14.25">
      <c r="B50" s="16">
        <v>38596</v>
      </c>
      <c r="C50" s="19">
        <v>132042000</v>
      </c>
      <c r="D50" s="73">
        <f t="shared" si="0"/>
        <v>9343423.962000001</v>
      </c>
      <c r="E50" s="64">
        <v>0.036000000000000004</v>
      </c>
      <c r="F50" s="64">
        <v>0.0327</v>
      </c>
      <c r="G50" s="103"/>
      <c r="H50" s="80"/>
      <c r="I50" s="41"/>
      <c r="J50" s="41"/>
    </row>
    <row r="51" spans="2:10" ht="14.25">
      <c r="B51" s="16">
        <v>38626</v>
      </c>
      <c r="C51" s="19">
        <v>151376000</v>
      </c>
      <c r="D51" s="73">
        <f t="shared" si="0"/>
        <v>10695925.408</v>
      </c>
      <c r="E51" s="64">
        <v>0.0358</v>
      </c>
      <c r="F51" s="64">
        <v>0.032799999999999996</v>
      </c>
      <c r="G51" s="103"/>
      <c r="H51" s="80"/>
      <c r="I51" s="41"/>
      <c r="J51" s="41"/>
    </row>
    <row r="52" spans="2:10" ht="14.25">
      <c r="B52" s="16">
        <v>38657</v>
      </c>
      <c r="C52" s="19">
        <v>141817000</v>
      </c>
      <c r="D52" s="73">
        <f t="shared" si="0"/>
        <v>9772184.019</v>
      </c>
      <c r="E52" s="64">
        <v>0.0351</v>
      </c>
      <c r="F52" s="64">
        <v>0.0318</v>
      </c>
      <c r="G52" s="103"/>
      <c r="H52" s="80"/>
      <c r="I52" s="41"/>
      <c r="J52" s="41"/>
    </row>
    <row r="53" spans="2:10" ht="14.25">
      <c r="B53" s="17">
        <v>38687</v>
      </c>
      <c r="C53" s="19">
        <v>117793000</v>
      </c>
      <c r="D53" s="72">
        <f t="shared" si="0"/>
        <v>8007568.140000001</v>
      </c>
      <c r="E53" s="64">
        <v>0.0353</v>
      </c>
      <c r="F53" s="64">
        <v>0.030699999999999998</v>
      </c>
      <c r="G53" s="103"/>
      <c r="H53" s="80"/>
      <c r="I53" s="41"/>
      <c r="J53" s="41"/>
    </row>
    <row r="54" spans="2:10" ht="14.25">
      <c r="B54" s="15">
        <v>38718</v>
      </c>
      <c r="C54" s="18">
        <v>99401000</v>
      </c>
      <c r="D54" s="73">
        <f t="shared" si="0"/>
        <v>6808471.495</v>
      </c>
      <c r="E54" s="63">
        <v>0.0361</v>
      </c>
      <c r="F54" s="63">
        <v>0.0304</v>
      </c>
      <c r="G54" s="107"/>
      <c r="H54" s="80"/>
      <c r="I54" s="41"/>
      <c r="J54" s="41"/>
    </row>
    <row r="55" spans="2:10" ht="14.25">
      <c r="B55" s="16">
        <v>38749</v>
      </c>
      <c r="C55" s="19">
        <v>93715000</v>
      </c>
      <c r="D55" s="73">
        <f t="shared" si="0"/>
        <v>6563798.600000001</v>
      </c>
      <c r="E55" s="64">
        <v>0.0366</v>
      </c>
      <c r="F55" s="64">
        <v>0.031400000000000004</v>
      </c>
      <c r="G55" s="103"/>
      <c r="H55" s="80"/>
      <c r="I55" s="41"/>
      <c r="J55" s="41"/>
    </row>
    <row r="56" spans="2:10" ht="14.25">
      <c r="B56" s="16">
        <v>38777</v>
      </c>
      <c r="C56" s="19">
        <v>99278000</v>
      </c>
      <c r="D56" s="73">
        <f t="shared" si="0"/>
        <v>7168169.433999999</v>
      </c>
      <c r="E56" s="64">
        <v>0.0379</v>
      </c>
      <c r="F56" s="64">
        <v>0.0322</v>
      </c>
      <c r="G56" s="103"/>
      <c r="H56" s="80"/>
      <c r="I56" s="41"/>
      <c r="J56" s="41"/>
    </row>
    <row r="57" spans="2:10" ht="14.25">
      <c r="B57" s="16">
        <v>38808</v>
      </c>
      <c r="C57" s="19">
        <v>98160000</v>
      </c>
      <c r="D57" s="73">
        <f t="shared" si="0"/>
        <v>7158219.84</v>
      </c>
      <c r="E57" s="64">
        <v>0.0381</v>
      </c>
      <c r="F57" s="64">
        <v>0.0327</v>
      </c>
      <c r="G57" s="103"/>
      <c r="H57" s="80"/>
      <c r="I57" s="41"/>
      <c r="J57" s="41"/>
    </row>
    <row r="58" spans="2:10" ht="14.25">
      <c r="B58" s="16">
        <v>38838</v>
      </c>
      <c r="C58" s="19">
        <v>106562000</v>
      </c>
      <c r="D58" s="73">
        <f t="shared" si="0"/>
        <v>7759951.402</v>
      </c>
      <c r="E58" s="64">
        <v>0.038</v>
      </c>
      <c r="F58" s="64">
        <v>0.0327</v>
      </c>
      <c r="G58" s="103"/>
      <c r="H58" s="80"/>
      <c r="I58" s="41"/>
      <c r="J58" s="41"/>
    </row>
    <row r="59" spans="2:10" ht="14.25">
      <c r="B59" s="16">
        <v>38869</v>
      </c>
      <c r="C59" s="19">
        <v>100846000</v>
      </c>
      <c r="D59" s="73">
        <f t="shared" si="0"/>
        <v>7270996.600000001</v>
      </c>
      <c r="E59" s="64">
        <v>0.0382</v>
      </c>
      <c r="F59" s="64">
        <v>0.0318</v>
      </c>
      <c r="G59" s="103"/>
      <c r="H59" s="80"/>
      <c r="I59" s="41"/>
      <c r="J59" s="41"/>
    </row>
    <row r="60" spans="2:10" ht="14.25">
      <c r="B60" s="16">
        <v>38899</v>
      </c>
      <c r="C60" s="19">
        <v>112974000</v>
      </c>
      <c r="D60" s="73">
        <f t="shared" si="0"/>
        <v>7982516.891999999</v>
      </c>
      <c r="E60" s="64">
        <v>0.0368</v>
      </c>
      <c r="F60" s="64">
        <v>0.0318</v>
      </c>
      <c r="G60" s="103"/>
      <c r="H60" s="80"/>
      <c r="I60" s="41"/>
      <c r="J60" s="41"/>
    </row>
    <row r="61" spans="2:10" ht="14.25">
      <c r="B61" s="16">
        <v>38930</v>
      </c>
      <c r="C61" s="19">
        <v>127103000</v>
      </c>
      <c r="D61" s="73">
        <f t="shared" si="0"/>
        <v>8928477.338</v>
      </c>
      <c r="E61" s="64">
        <v>0.035699999999999996</v>
      </c>
      <c r="F61" s="64">
        <v>0.0325</v>
      </c>
      <c r="G61" s="103"/>
      <c r="H61" s="80"/>
      <c r="I61" s="41"/>
      <c r="J61" s="41"/>
    </row>
    <row r="62" spans="2:10" ht="14.25">
      <c r="B62" s="16">
        <v>38961</v>
      </c>
      <c r="C62" s="19">
        <v>139602000</v>
      </c>
      <c r="D62" s="73">
        <f t="shared" si="0"/>
        <v>9835240.103999998</v>
      </c>
      <c r="E62" s="64">
        <v>0.0355</v>
      </c>
      <c r="F62" s="64">
        <v>0.0329</v>
      </c>
      <c r="G62" s="103"/>
      <c r="H62" s="80"/>
      <c r="I62" s="41"/>
      <c r="J62" s="41"/>
    </row>
    <row r="63" spans="2:10" ht="14.25">
      <c r="B63" s="16">
        <v>38991</v>
      </c>
      <c r="C63" s="19">
        <v>158206000</v>
      </c>
      <c r="D63" s="73">
        <f t="shared" si="0"/>
        <v>11064453.021999998</v>
      </c>
      <c r="E63" s="64">
        <v>0.0353</v>
      </c>
      <c r="F63" s="64">
        <v>0.0326</v>
      </c>
      <c r="G63" s="103"/>
      <c r="H63" s="80"/>
      <c r="I63" s="41"/>
      <c r="J63" s="41"/>
    </row>
    <row r="64" spans="2:10" ht="14.25">
      <c r="B64" s="16">
        <v>39022</v>
      </c>
      <c r="C64" s="19">
        <v>149810000</v>
      </c>
      <c r="D64" s="73">
        <f t="shared" si="0"/>
        <v>10338388.100000001</v>
      </c>
      <c r="E64" s="64">
        <v>0.0354</v>
      </c>
      <c r="F64" s="64">
        <v>0.0316</v>
      </c>
      <c r="G64" s="103"/>
      <c r="H64" s="80"/>
      <c r="I64" s="41"/>
      <c r="J64" s="41"/>
    </row>
    <row r="65" spans="2:10" ht="14.25">
      <c r="B65" s="17">
        <v>39052</v>
      </c>
      <c r="C65" s="19">
        <v>134900000</v>
      </c>
      <c r="D65" s="72">
        <f t="shared" si="0"/>
        <v>9239975.5</v>
      </c>
      <c r="E65" s="65">
        <v>0.0359</v>
      </c>
      <c r="F65" s="65">
        <v>0.030600000000000002</v>
      </c>
      <c r="G65" s="108"/>
      <c r="H65" s="80"/>
      <c r="I65" s="41"/>
      <c r="J65" s="41"/>
    </row>
    <row r="66" spans="2:10" ht="14.25">
      <c r="B66" s="15">
        <v>39083</v>
      </c>
      <c r="C66" s="18">
        <v>122378000</v>
      </c>
      <c r="D66" s="73">
        <f t="shared" si="0"/>
        <v>8533540.318</v>
      </c>
      <c r="E66" s="64">
        <v>0.0368</v>
      </c>
      <c r="F66" s="64">
        <v>0.0309</v>
      </c>
      <c r="G66" s="103"/>
      <c r="H66" s="80"/>
      <c r="I66" s="41"/>
      <c r="J66" s="41"/>
    </row>
    <row r="67" spans="2:10" ht="14.25">
      <c r="B67" s="16">
        <v>39114</v>
      </c>
      <c r="C67" s="19">
        <v>90193000</v>
      </c>
      <c r="D67" s="73">
        <f t="shared" si="0"/>
        <v>6382146.873</v>
      </c>
      <c r="E67" s="64">
        <v>0.0375</v>
      </c>
      <c r="F67" s="64">
        <v>0.0312</v>
      </c>
      <c r="G67" s="103"/>
      <c r="H67" s="80"/>
      <c r="I67" s="41"/>
      <c r="J67" s="41"/>
    </row>
    <row r="68" spans="2:10" ht="14.25">
      <c r="B68" s="16">
        <v>39142</v>
      </c>
      <c r="C68" s="19">
        <v>92922000</v>
      </c>
      <c r="D68" s="73">
        <f t="shared" si="0"/>
        <v>6795385.86</v>
      </c>
      <c r="E68" s="64">
        <v>0.0388</v>
      </c>
      <c r="F68" s="64">
        <v>0.0322</v>
      </c>
      <c r="G68" s="103"/>
      <c r="H68" s="80"/>
      <c r="I68" s="41"/>
      <c r="J68" s="41"/>
    </row>
    <row r="69" spans="2:10" ht="14.25">
      <c r="B69" s="16">
        <v>39173</v>
      </c>
      <c r="C69" s="19">
        <v>87262000</v>
      </c>
      <c r="D69" s="73">
        <f t="shared" si="0"/>
        <v>6435397.976</v>
      </c>
      <c r="E69" s="64">
        <v>0.0393</v>
      </c>
      <c r="F69" s="64">
        <v>0.0323</v>
      </c>
      <c r="G69" s="103"/>
      <c r="H69" s="80"/>
      <c r="I69" s="41"/>
      <c r="J69" s="41"/>
    </row>
    <row r="70" spans="2:10" ht="14.25">
      <c r="B70" s="16">
        <v>39203</v>
      </c>
      <c r="C70" s="19">
        <v>92704000</v>
      </c>
      <c r="D70" s="73">
        <f t="shared" si="0"/>
        <v>6827186.080000001</v>
      </c>
      <c r="E70" s="64">
        <v>0.039</v>
      </c>
      <c r="F70" s="64">
        <v>0.0325</v>
      </c>
      <c r="G70" s="103"/>
      <c r="H70" s="80"/>
      <c r="I70" s="41"/>
      <c r="J70" s="41"/>
    </row>
    <row r="71" spans="2:10" ht="14.25">
      <c r="B71" s="16">
        <v>39234</v>
      </c>
      <c r="C71" s="19">
        <v>90534000</v>
      </c>
      <c r="D71" s="73">
        <f aca="true" t="shared" si="1" ref="D71:D134">C71*1.03*(E71+F71)</f>
        <v>6527501.4</v>
      </c>
      <c r="E71" s="64">
        <v>0.0381</v>
      </c>
      <c r="F71" s="64">
        <v>0.0319</v>
      </c>
      <c r="G71" s="103"/>
      <c r="H71" s="80"/>
      <c r="I71" s="41"/>
      <c r="J71" s="41"/>
    </row>
    <row r="72" spans="2:10" ht="14.25">
      <c r="B72" s="16">
        <v>39264</v>
      </c>
      <c r="C72" s="19">
        <v>100106000</v>
      </c>
      <c r="D72" s="73">
        <f t="shared" si="1"/>
        <v>7093911.584</v>
      </c>
      <c r="E72" s="64">
        <v>0.0372</v>
      </c>
      <c r="F72" s="64">
        <v>0.0316</v>
      </c>
      <c r="G72" s="103"/>
      <c r="H72" s="80"/>
      <c r="I72" s="41"/>
      <c r="J72" s="41"/>
    </row>
    <row r="73" spans="2:10" ht="14.25">
      <c r="B73" s="16">
        <v>39295</v>
      </c>
      <c r="C73" s="19">
        <v>107116000</v>
      </c>
      <c r="D73" s="73">
        <f t="shared" si="1"/>
        <v>7469305.796000001</v>
      </c>
      <c r="E73" s="64">
        <v>0.0362</v>
      </c>
      <c r="F73" s="64">
        <v>0.0315</v>
      </c>
      <c r="G73" s="103"/>
      <c r="H73" s="80"/>
      <c r="I73" s="41"/>
      <c r="J73" s="41"/>
    </row>
    <row r="74" spans="2:10" ht="14.25">
      <c r="B74" s="16">
        <v>39326</v>
      </c>
      <c r="C74" s="19">
        <v>131060000</v>
      </c>
      <c r="D74" s="73">
        <f t="shared" si="1"/>
        <v>9017452.24</v>
      </c>
      <c r="E74" s="64">
        <v>0.0348</v>
      </c>
      <c r="F74" s="64">
        <v>0.032</v>
      </c>
      <c r="G74" s="103"/>
      <c r="H74" s="80"/>
      <c r="I74" s="41"/>
      <c r="J74" s="41"/>
    </row>
    <row r="75" spans="2:10" ht="14.25">
      <c r="B75" s="16">
        <v>39356</v>
      </c>
      <c r="C75" s="19">
        <v>146408000</v>
      </c>
      <c r="D75" s="73">
        <f t="shared" si="1"/>
        <v>10058376.008000001</v>
      </c>
      <c r="E75" s="64">
        <v>0.0349</v>
      </c>
      <c r="F75" s="64">
        <v>0.0318</v>
      </c>
      <c r="G75" s="103"/>
      <c r="H75" s="80"/>
      <c r="I75" s="41"/>
      <c r="J75" s="41"/>
    </row>
    <row r="76" spans="2:10" ht="14.25">
      <c r="B76" s="16">
        <v>39387</v>
      </c>
      <c r="C76" s="19">
        <v>143587000</v>
      </c>
      <c r="D76" s="73">
        <f t="shared" si="1"/>
        <v>9775833.720999999</v>
      </c>
      <c r="E76" s="64">
        <v>0.0347</v>
      </c>
      <c r="F76" s="64">
        <v>0.0314</v>
      </c>
      <c r="G76" s="103"/>
      <c r="H76" s="80"/>
      <c r="I76" s="41"/>
      <c r="J76" s="41"/>
    </row>
    <row r="77" spans="2:10" ht="14.25">
      <c r="B77" s="17">
        <v>39417</v>
      </c>
      <c r="C77" s="19">
        <v>123976000</v>
      </c>
      <c r="D77" s="72">
        <f t="shared" si="1"/>
        <v>8325732.256000001</v>
      </c>
      <c r="E77" s="64">
        <v>0.0347</v>
      </c>
      <c r="F77" s="64">
        <v>0.0305</v>
      </c>
      <c r="G77" s="103"/>
      <c r="H77" s="80"/>
      <c r="I77" s="41"/>
      <c r="J77" s="41"/>
    </row>
    <row r="78" spans="2:10" ht="14.25">
      <c r="B78" s="15">
        <v>39448</v>
      </c>
      <c r="C78" s="18">
        <v>115542000</v>
      </c>
      <c r="D78" s="73">
        <f t="shared" si="1"/>
        <v>7914049.29</v>
      </c>
      <c r="E78" s="63">
        <v>0.0359</v>
      </c>
      <c r="F78" s="63">
        <v>0.0306</v>
      </c>
      <c r="G78" s="107"/>
      <c r="H78" s="80"/>
      <c r="I78" s="41"/>
      <c r="J78" s="41"/>
    </row>
    <row r="79" spans="2:10" ht="14.25">
      <c r="B79" s="16">
        <v>39479</v>
      </c>
      <c r="C79" s="19">
        <v>103005000</v>
      </c>
      <c r="D79" s="73">
        <f t="shared" si="1"/>
        <v>7256908.259999999</v>
      </c>
      <c r="E79" s="64">
        <v>0.036699999999999997</v>
      </c>
      <c r="F79" s="64">
        <v>0.0317</v>
      </c>
      <c r="G79" s="103"/>
      <c r="H79" s="80"/>
      <c r="I79" s="41"/>
      <c r="J79" s="41"/>
    </row>
    <row r="80" spans="2:10" ht="14.25">
      <c r="B80" s="16">
        <v>39508</v>
      </c>
      <c r="C80" s="19">
        <v>105742000</v>
      </c>
      <c r="D80" s="73">
        <f t="shared" si="1"/>
        <v>7667563.904</v>
      </c>
      <c r="E80" s="64">
        <v>0.0381</v>
      </c>
      <c r="F80" s="64">
        <v>0.0323</v>
      </c>
      <c r="G80" s="103"/>
      <c r="H80" s="80"/>
      <c r="I80" s="41"/>
      <c r="J80" s="41"/>
    </row>
    <row r="81" spans="2:10" ht="14.25">
      <c r="B81" s="16">
        <v>39539</v>
      </c>
      <c r="C81" s="19">
        <v>105736000</v>
      </c>
      <c r="D81" s="73">
        <f t="shared" si="1"/>
        <v>7743364.488</v>
      </c>
      <c r="E81" s="64">
        <v>0.0384</v>
      </c>
      <c r="F81" s="64">
        <v>0.0327</v>
      </c>
      <c r="G81" s="103"/>
      <c r="H81" s="80"/>
      <c r="I81" s="41"/>
      <c r="J81" s="41"/>
    </row>
    <row r="82" spans="2:10" ht="14.25">
      <c r="B82" s="16">
        <v>39569</v>
      </c>
      <c r="C82" s="19">
        <v>104178000</v>
      </c>
      <c r="D82" s="73">
        <f t="shared" si="1"/>
        <v>7639997.808000001</v>
      </c>
      <c r="E82" s="64">
        <v>0.0388</v>
      </c>
      <c r="F82" s="64">
        <v>0.032400000000000005</v>
      </c>
      <c r="G82" s="103"/>
      <c r="H82" s="80"/>
      <c r="I82" s="41"/>
      <c r="J82" s="41"/>
    </row>
    <row r="83" spans="2:10" ht="14.25">
      <c r="B83" s="16">
        <v>39600</v>
      </c>
      <c r="C83" s="19">
        <v>108488000</v>
      </c>
      <c r="D83" s="73">
        <f t="shared" si="1"/>
        <v>7944901.704</v>
      </c>
      <c r="E83" s="64">
        <v>0.0388</v>
      </c>
      <c r="F83" s="64">
        <v>0.0323</v>
      </c>
      <c r="G83" s="103"/>
      <c r="H83" s="80"/>
      <c r="I83" s="41"/>
      <c r="J83" s="41"/>
    </row>
    <row r="84" spans="2:10" ht="14.25">
      <c r="B84" s="16">
        <v>39630</v>
      </c>
      <c r="C84" s="19">
        <v>127082000</v>
      </c>
      <c r="D84" s="73">
        <f t="shared" si="1"/>
        <v>9057896.632</v>
      </c>
      <c r="E84" s="64">
        <v>0.0371</v>
      </c>
      <c r="F84" s="64">
        <v>0.0321</v>
      </c>
      <c r="G84" s="103"/>
      <c r="H84" s="80"/>
      <c r="I84" s="41"/>
      <c r="J84" s="41"/>
    </row>
    <row r="85" spans="2:10" ht="14.25">
      <c r="B85" s="16">
        <v>39661</v>
      </c>
      <c r="C85" s="19">
        <v>148793000</v>
      </c>
      <c r="D85" s="73">
        <f t="shared" si="1"/>
        <v>10528741.473</v>
      </c>
      <c r="E85" s="64">
        <v>0.0359</v>
      </c>
      <c r="F85" s="64">
        <v>0.032799999999999996</v>
      </c>
      <c r="G85" s="103"/>
      <c r="H85" s="80"/>
      <c r="I85" s="41"/>
      <c r="J85" s="41"/>
    </row>
    <row r="86" spans="2:10" ht="14.25">
      <c r="B86" s="16">
        <v>39692</v>
      </c>
      <c r="C86" s="19">
        <v>162406000</v>
      </c>
      <c r="D86" s="73">
        <f t="shared" si="1"/>
        <v>11492010.966</v>
      </c>
      <c r="E86" s="64">
        <v>0.0356</v>
      </c>
      <c r="F86" s="64">
        <v>0.0331</v>
      </c>
      <c r="G86" s="103"/>
      <c r="H86" s="80"/>
      <c r="I86" s="41"/>
      <c r="J86" s="41"/>
    </row>
    <row r="87" spans="2:10" ht="14.25">
      <c r="B87" s="16">
        <v>39722</v>
      </c>
      <c r="C87" s="19">
        <v>176862000</v>
      </c>
      <c r="D87" s="73">
        <f t="shared" si="1"/>
        <v>12423848.052</v>
      </c>
      <c r="E87" s="64">
        <v>0.035699999999999996</v>
      </c>
      <c r="F87" s="64">
        <v>0.0325</v>
      </c>
      <c r="G87" s="103"/>
      <c r="H87" s="80"/>
      <c r="I87" s="41"/>
      <c r="J87" s="41"/>
    </row>
    <row r="88" spans="2:10" ht="14.25">
      <c r="B88" s="16">
        <v>39753</v>
      </c>
      <c r="C88" s="19">
        <v>148353000</v>
      </c>
      <c r="D88" s="73">
        <f t="shared" si="1"/>
        <v>10008635.145</v>
      </c>
      <c r="E88" s="64">
        <v>0.0348</v>
      </c>
      <c r="F88" s="64">
        <v>0.030699999999999998</v>
      </c>
      <c r="G88" s="103"/>
      <c r="H88" s="80"/>
      <c r="I88" s="41"/>
      <c r="J88" s="41"/>
    </row>
    <row r="89" spans="2:10" ht="14.25">
      <c r="B89" s="17">
        <v>39783</v>
      </c>
      <c r="C89" s="20">
        <v>125118000</v>
      </c>
      <c r="D89" s="72">
        <f t="shared" si="1"/>
        <v>8492634.486</v>
      </c>
      <c r="E89" s="65">
        <v>0.035699999999999996</v>
      </c>
      <c r="F89" s="65">
        <v>0.0302</v>
      </c>
      <c r="G89" s="108"/>
      <c r="H89" s="80"/>
      <c r="I89" s="41"/>
      <c r="J89" s="41"/>
    </row>
    <row r="90" spans="2:10" ht="14.25">
      <c r="B90" s="16">
        <v>39814</v>
      </c>
      <c r="C90" s="18">
        <v>108901000</v>
      </c>
      <c r="D90" s="73">
        <f t="shared" si="1"/>
        <v>7481607.601000001</v>
      </c>
      <c r="E90" s="64">
        <v>0.0361</v>
      </c>
      <c r="F90" s="64">
        <v>0.030600000000000002</v>
      </c>
      <c r="G90" s="103"/>
      <c r="H90" s="80"/>
      <c r="I90" s="41"/>
      <c r="J90" s="41"/>
    </row>
    <row r="91" spans="2:10" ht="14.25">
      <c r="B91" s="16">
        <v>39845</v>
      </c>
      <c r="C91" s="19">
        <v>93751000</v>
      </c>
      <c r="D91" s="73">
        <f t="shared" si="1"/>
        <v>6633914.511000001</v>
      </c>
      <c r="E91" s="64">
        <v>0.037200000000000004</v>
      </c>
      <c r="F91" s="64">
        <v>0.0315</v>
      </c>
      <c r="G91" s="103"/>
      <c r="H91" s="80"/>
      <c r="I91" s="41"/>
      <c r="J91" s="41"/>
    </row>
    <row r="92" spans="2:10" ht="14.25">
      <c r="B92" s="16">
        <v>39873</v>
      </c>
      <c r="C92" s="19">
        <v>106737000</v>
      </c>
      <c r="D92" s="73">
        <f t="shared" si="1"/>
        <v>7750707.255000001</v>
      </c>
      <c r="E92" s="64">
        <v>0.0379</v>
      </c>
      <c r="F92" s="64">
        <v>0.0326</v>
      </c>
      <c r="G92" s="103"/>
      <c r="H92" s="80"/>
      <c r="I92" s="41"/>
      <c r="J92" s="41"/>
    </row>
    <row r="93" spans="2:10" ht="14.25">
      <c r="B93" s="16">
        <v>39904</v>
      </c>
      <c r="C93" s="19">
        <v>105357000</v>
      </c>
      <c r="D93" s="73">
        <f t="shared" si="1"/>
        <v>7704757.410000001</v>
      </c>
      <c r="E93" s="64">
        <v>0.0383</v>
      </c>
      <c r="F93" s="64">
        <v>0.0327</v>
      </c>
      <c r="G93" s="103"/>
      <c r="H93" s="80"/>
      <c r="I93" s="41"/>
      <c r="J93" s="41"/>
    </row>
    <row r="94" spans="2:10" ht="14.25">
      <c r="B94" s="16">
        <v>39934</v>
      </c>
      <c r="C94" s="19">
        <v>107047000</v>
      </c>
      <c r="D94" s="73">
        <f t="shared" si="1"/>
        <v>7773217.905000001</v>
      </c>
      <c r="E94" s="64">
        <v>0.0381</v>
      </c>
      <c r="F94" s="64">
        <v>0.032400000000000005</v>
      </c>
      <c r="G94" s="103"/>
      <c r="H94" s="80"/>
      <c r="I94" s="41"/>
      <c r="J94" s="41"/>
    </row>
    <row r="95" spans="2:10" ht="14.25">
      <c r="B95" s="16">
        <v>39965</v>
      </c>
      <c r="C95" s="19">
        <v>112186000</v>
      </c>
      <c r="D95" s="73">
        <f t="shared" si="1"/>
        <v>8204162.18</v>
      </c>
      <c r="E95" s="64">
        <v>0.0384</v>
      </c>
      <c r="F95" s="64">
        <v>0.0326</v>
      </c>
      <c r="G95" s="103"/>
      <c r="H95" s="80"/>
      <c r="I95" s="41"/>
      <c r="J95" s="41"/>
    </row>
    <row r="96" spans="2:10" ht="14.25">
      <c r="B96" s="16">
        <v>39995</v>
      </c>
      <c r="C96" s="19">
        <v>117928000</v>
      </c>
      <c r="D96" s="73">
        <f t="shared" si="1"/>
        <v>8551195.135999998</v>
      </c>
      <c r="E96" s="64">
        <v>0.0382</v>
      </c>
      <c r="F96" s="64">
        <v>0.0322</v>
      </c>
      <c r="G96" s="103"/>
      <c r="H96" s="80"/>
      <c r="I96" s="41"/>
      <c r="J96" s="41"/>
    </row>
    <row r="97" spans="2:10" ht="14.25">
      <c r="B97" s="16">
        <v>40026</v>
      </c>
      <c r="C97" s="19">
        <v>132302000</v>
      </c>
      <c r="D97" s="73">
        <f t="shared" si="1"/>
        <v>9443584.458</v>
      </c>
      <c r="E97" s="64">
        <v>0.036699999999999997</v>
      </c>
      <c r="F97" s="64">
        <v>0.0326</v>
      </c>
      <c r="G97" s="103"/>
      <c r="H97" s="80"/>
      <c r="I97" s="41"/>
      <c r="J97" s="41"/>
    </row>
    <row r="98" spans="2:10" ht="14.25">
      <c r="B98" s="16">
        <v>40057</v>
      </c>
      <c r="C98" s="19">
        <v>145215000</v>
      </c>
      <c r="D98" s="73">
        <f t="shared" si="1"/>
        <v>10365301.485</v>
      </c>
      <c r="E98" s="64">
        <v>0.0365</v>
      </c>
      <c r="F98" s="64">
        <v>0.032799999999999996</v>
      </c>
      <c r="G98" s="103"/>
      <c r="H98" s="80"/>
      <c r="I98" s="41"/>
      <c r="J98" s="41"/>
    </row>
    <row r="99" spans="2:10" ht="14.25">
      <c r="B99" s="16">
        <v>40087</v>
      </c>
      <c r="C99" s="19">
        <v>161780000</v>
      </c>
      <c r="D99" s="73">
        <f t="shared" si="1"/>
        <v>11531031.28</v>
      </c>
      <c r="E99" s="64">
        <v>0.0364</v>
      </c>
      <c r="F99" s="64">
        <v>0.032799999999999996</v>
      </c>
      <c r="G99" s="103"/>
      <c r="H99" s="80"/>
      <c r="I99" s="41"/>
      <c r="J99" s="41"/>
    </row>
    <row r="100" spans="2:10" ht="14.25">
      <c r="B100" s="16">
        <v>40118</v>
      </c>
      <c r="C100" s="19">
        <v>145824000</v>
      </c>
      <c r="D100" s="73">
        <f t="shared" si="1"/>
        <v>10183473.216</v>
      </c>
      <c r="E100" s="64">
        <v>0.0359</v>
      </c>
      <c r="F100" s="64">
        <v>0.0319</v>
      </c>
      <c r="G100" s="103"/>
      <c r="H100" s="80"/>
      <c r="I100" s="41"/>
      <c r="J100" s="41"/>
    </row>
    <row r="101" spans="2:10" ht="14.25">
      <c r="B101" s="16">
        <v>40148</v>
      </c>
      <c r="C101" s="19">
        <v>135339000</v>
      </c>
      <c r="D101" s="72">
        <f t="shared" si="1"/>
        <v>9353684.306999998</v>
      </c>
      <c r="E101" s="64">
        <v>0.0356</v>
      </c>
      <c r="F101" s="64">
        <v>0.0315</v>
      </c>
      <c r="G101" s="103"/>
      <c r="H101" s="80"/>
      <c r="I101" s="41"/>
      <c r="J101" s="41"/>
    </row>
    <row r="102" spans="2:10" ht="14.25">
      <c r="B102" s="15">
        <v>40179</v>
      </c>
      <c r="C102" s="18">
        <v>127679000</v>
      </c>
      <c r="D102" s="73">
        <f t="shared" si="1"/>
        <v>8942637.16</v>
      </c>
      <c r="E102" s="63">
        <v>0.0366</v>
      </c>
      <c r="F102" s="63">
        <v>0.031400000000000004</v>
      </c>
      <c r="G102" s="107"/>
      <c r="H102" s="80"/>
      <c r="I102" s="41"/>
      <c r="J102" s="41"/>
    </row>
    <row r="103" spans="2:10" ht="14.25">
      <c r="B103" s="16">
        <v>40210</v>
      </c>
      <c r="C103" s="19">
        <v>97027000</v>
      </c>
      <c r="D103" s="73">
        <f t="shared" si="1"/>
        <v>6935684.013999999</v>
      </c>
      <c r="E103" s="64">
        <v>0.037599999999999995</v>
      </c>
      <c r="F103" s="64">
        <v>0.0318</v>
      </c>
      <c r="G103" s="103"/>
      <c r="H103" s="80"/>
      <c r="I103" s="41"/>
      <c r="J103" s="41"/>
    </row>
    <row r="104" spans="2:10" ht="14.25">
      <c r="B104" s="16">
        <v>40238</v>
      </c>
      <c r="C104" s="19">
        <v>102640000</v>
      </c>
      <c r="D104" s="73">
        <f t="shared" si="1"/>
        <v>7506063.200000001</v>
      </c>
      <c r="E104" s="64">
        <v>0.0381</v>
      </c>
      <c r="F104" s="64">
        <v>0.0329</v>
      </c>
      <c r="G104" s="103"/>
      <c r="H104" s="80"/>
      <c r="I104" s="41"/>
      <c r="J104" s="41"/>
    </row>
    <row r="105" spans="2:10" ht="14.25">
      <c r="B105" s="16">
        <v>40269</v>
      </c>
      <c r="C105" s="19">
        <v>100002000</v>
      </c>
      <c r="D105" s="73">
        <f t="shared" si="1"/>
        <v>7416148.320000001</v>
      </c>
      <c r="E105" s="64">
        <v>0.0387</v>
      </c>
      <c r="F105" s="64">
        <v>0.0333</v>
      </c>
      <c r="G105" s="103"/>
      <c r="H105" s="80"/>
      <c r="I105" s="41"/>
      <c r="J105" s="41"/>
    </row>
    <row r="106" spans="2:10" ht="14.25">
      <c r="B106" s="16">
        <v>40299</v>
      </c>
      <c r="C106" s="19">
        <v>115694000</v>
      </c>
      <c r="D106" s="73">
        <f t="shared" si="1"/>
        <v>8520284.63</v>
      </c>
      <c r="E106" s="64">
        <v>0.0381</v>
      </c>
      <c r="F106" s="64">
        <v>0.0334</v>
      </c>
      <c r="G106" s="103"/>
      <c r="H106" s="80"/>
      <c r="I106" s="41"/>
      <c r="J106" s="41"/>
    </row>
    <row r="107" spans="2:10" ht="14.25">
      <c r="B107" s="16">
        <v>40330</v>
      </c>
      <c r="C107" s="19">
        <v>118341000</v>
      </c>
      <c r="D107" s="73">
        <f t="shared" si="1"/>
        <v>8666466.453</v>
      </c>
      <c r="E107" s="64">
        <v>0.038</v>
      </c>
      <c r="F107" s="64">
        <v>0.0331</v>
      </c>
      <c r="G107" s="103"/>
      <c r="H107" s="80"/>
      <c r="I107" s="41"/>
      <c r="J107" s="41"/>
    </row>
    <row r="108" spans="2:10" ht="14.25">
      <c r="B108" s="16">
        <v>40360</v>
      </c>
      <c r="C108" s="19">
        <v>126518000</v>
      </c>
      <c r="D108" s="73">
        <f t="shared" si="1"/>
        <v>9121947.8</v>
      </c>
      <c r="E108" s="64">
        <v>0.0373</v>
      </c>
      <c r="F108" s="64">
        <v>0.0327</v>
      </c>
      <c r="G108" s="103"/>
      <c r="H108" s="80"/>
      <c r="I108" s="41"/>
      <c r="J108" s="41"/>
    </row>
    <row r="109" spans="2:10" ht="14.25">
      <c r="B109" s="16">
        <v>40391</v>
      </c>
      <c r="C109" s="19">
        <v>134300000</v>
      </c>
      <c r="D109" s="73">
        <f t="shared" si="1"/>
        <v>9586199.7</v>
      </c>
      <c r="E109" s="64">
        <v>0.0365</v>
      </c>
      <c r="F109" s="64">
        <v>0.032799999999999996</v>
      </c>
      <c r="G109" s="103"/>
      <c r="H109" s="80"/>
      <c r="I109" s="41"/>
      <c r="J109" s="41"/>
    </row>
    <row r="110" spans="2:10" ht="14.25">
      <c r="B110" s="16">
        <v>40422</v>
      </c>
      <c r="C110" s="19">
        <v>149073000</v>
      </c>
      <c r="D110" s="73">
        <f t="shared" si="1"/>
        <v>10579263.590999998</v>
      </c>
      <c r="E110" s="64">
        <v>0.0358</v>
      </c>
      <c r="F110" s="64">
        <v>0.0331</v>
      </c>
      <c r="G110" s="103"/>
      <c r="H110" s="80"/>
      <c r="I110" s="41"/>
      <c r="J110" s="41"/>
    </row>
    <row r="111" spans="2:10" ht="14.25">
      <c r="B111" s="16">
        <v>40452</v>
      </c>
      <c r="C111" s="19">
        <v>174926000</v>
      </c>
      <c r="D111" s="73">
        <f t="shared" si="1"/>
        <v>12305869.174</v>
      </c>
      <c r="E111" s="64">
        <v>0.0352</v>
      </c>
      <c r="F111" s="64">
        <v>0.0331</v>
      </c>
      <c r="G111" s="103"/>
      <c r="H111" s="80"/>
      <c r="I111" s="41"/>
      <c r="J111" s="41"/>
    </row>
    <row r="112" spans="2:10" ht="14.25">
      <c r="B112" s="16">
        <v>40483</v>
      </c>
      <c r="C112" s="19">
        <v>162035000</v>
      </c>
      <c r="D112" s="73">
        <f t="shared" si="1"/>
        <v>11298862.585</v>
      </c>
      <c r="E112" s="64">
        <v>0.0354</v>
      </c>
      <c r="F112" s="64">
        <v>0.0323</v>
      </c>
      <c r="G112" s="103"/>
      <c r="H112" s="80"/>
      <c r="I112" s="41"/>
      <c r="J112" s="41"/>
    </row>
    <row r="113" spans="2:10" ht="14.25">
      <c r="B113" s="17">
        <v>40513</v>
      </c>
      <c r="C113" s="20">
        <v>143955000</v>
      </c>
      <c r="D113" s="72">
        <f t="shared" si="1"/>
        <v>9978816.645</v>
      </c>
      <c r="E113" s="65">
        <v>0.0356</v>
      </c>
      <c r="F113" s="65">
        <v>0.0317</v>
      </c>
      <c r="G113" s="108"/>
      <c r="H113" s="80"/>
      <c r="I113" s="41"/>
      <c r="J113" s="41"/>
    </row>
    <row r="114" spans="2:10" ht="14.25">
      <c r="B114" s="16">
        <v>40544</v>
      </c>
      <c r="C114" s="18">
        <v>130396000</v>
      </c>
      <c r="D114" s="73">
        <f t="shared" si="1"/>
        <v>9065781.9</v>
      </c>
      <c r="E114" s="63">
        <v>0.036</v>
      </c>
      <c r="F114" s="63">
        <v>0.0315</v>
      </c>
      <c r="G114" s="103"/>
      <c r="H114" s="80"/>
      <c r="I114" s="41"/>
      <c r="J114" s="41"/>
    </row>
    <row r="115" spans="2:10" ht="14.25">
      <c r="B115" s="16">
        <v>40575</v>
      </c>
      <c r="C115" s="19">
        <v>109087000</v>
      </c>
      <c r="D115" s="73">
        <f t="shared" si="1"/>
        <v>7797756.934</v>
      </c>
      <c r="E115" s="64">
        <v>0.0371</v>
      </c>
      <c r="F115" s="64">
        <v>0.0323</v>
      </c>
      <c r="G115" s="103"/>
      <c r="H115" s="80"/>
      <c r="I115" s="41"/>
      <c r="J115" s="41"/>
    </row>
    <row r="116" spans="2:10" ht="14.25">
      <c r="B116" s="16">
        <v>40603</v>
      </c>
      <c r="C116" s="19">
        <v>119021000</v>
      </c>
      <c r="D116" s="73">
        <f t="shared" si="1"/>
        <v>8789819.871</v>
      </c>
      <c r="E116" s="64">
        <v>0.0384</v>
      </c>
      <c r="F116" s="64">
        <v>0.0333</v>
      </c>
      <c r="G116" s="103"/>
      <c r="H116" s="80"/>
      <c r="I116" s="41"/>
      <c r="J116" s="41"/>
    </row>
    <row r="117" spans="2:10" ht="14.25">
      <c r="B117" s="16">
        <v>40634</v>
      </c>
      <c r="C117" s="19">
        <v>122428000</v>
      </c>
      <c r="D117" s="73">
        <f t="shared" si="1"/>
        <v>9154920.984</v>
      </c>
      <c r="E117" s="64">
        <v>0.039</v>
      </c>
      <c r="F117" s="64">
        <v>0.0336</v>
      </c>
      <c r="G117" s="103"/>
      <c r="H117" s="80"/>
      <c r="I117" s="41"/>
      <c r="J117" s="41"/>
    </row>
    <row r="118" spans="2:10" ht="14.25">
      <c r="B118" s="16">
        <v>40664</v>
      </c>
      <c r="C118" s="19">
        <v>141868000</v>
      </c>
      <c r="D118" s="73">
        <f t="shared" si="1"/>
        <v>10623217.708</v>
      </c>
      <c r="E118" s="64">
        <v>0.0387</v>
      </c>
      <c r="F118" s="64">
        <v>0.034</v>
      </c>
      <c r="G118" s="103"/>
      <c r="H118" s="80"/>
      <c r="I118" s="41"/>
      <c r="J118" s="41"/>
    </row>
    <row r="119" spans="2:10" ht="14.25">
      <c r="B119" s="16">
        <v>40695</v>
      </c>
      <c r="C119" s="19">
        <v>145770000</v>
      </c>
      <c r="D119" s="73">
        <f t="shared" si="1"/>
        <v>10810303.2</v>
      </c>
      <c r="E119" s="64">
        <v>0.0382</v>
      </c>
      <c r="F119" s="64">
        <v>0.0338</v>
      </c>
      <c r="G119" s="103"/>
      <c r="H119" s="80"/>
      <c r="I119" s="41"/>
      <c r="J119" s="41"/>
    </row>
    <row r="120" spans="2:10" ht="14.25">
      <c r="B120" s="16">
        <v>40725</v>
      </c>
      <c r="C120" s="19">
        <v>154497000</v>
      </c>
      <c r="D120" s="73">
        <f t="shared" si="1"/>
        <v>11346105.183</v>
      </c>
      <c r="E120" s="64">
        <v>0.0377</v>
      </c>
      <c r="F120" s="64">
        <v>0.0336</v>
      </c>
      <c r="G120" s="103"/>
      <c r="H120" s="80"/>
      <c r="I120" s="41"/>
      <c r="J120" s="41"/>
    </row>
    <row r="121" spans="2:10" ht="14.25">
      <c r="B121" s="16">
        <v>40756</v>
      </c>
      <c r="C121" s="19">
        <v>167971000</v>
      </c>
      <c r="D121" s="73">
        <f t="shared" si="1"/>
        <v>12266418.216999998</v>
      </c>
      <c r="E121" s="64">
        <v>0.0373</v>
      </c>
      <c r="F121" s="64">
        <v>0.0336</v>
      </c>
      <c r="G121" s="103"/>
      <c r="H121" s="80"/>
      <c r="I121" s="41"/>
      <c r="J121" s="41"/>
    </row>
    <row r="122" spans="2:10" ht="14.25">
      <c r="B122" s="16">
        <v>40787</v>
      </c>
      <c r="C122" s="19">
        <v>186055000</v>
      </c>
      <c r="D122" s="73">
        <f t="shared" si="1"/>
        <v>13414565.500000002</v>
      </c>
      <c r="E122" s="64">
        <v>0.0363</v>
      </c>
      <c r="F122" s="64">
        <v>0.0337</v>
      </c>
      <c r="G122" s="103"/>
      <c r="H122" s="80"/>
      <c r="I122" s="41"/>
      <c r="J122" s="41"/>
    </row>
    <row r="123" spans="2:10" ht="14.25">
      <c r="B123" s="16">
        <v>40817</v>
      </c>
      <c r="C123" s="19">
        <v>205312000</v>
      </c>
      <c r="D123" s="73">
        <f t="shared" si="1"/>
        <v>14654965.248</v>
      </c>
      <c r="E123" s="64">
        <v>0.0362</v>
      </c>
      <c r="F123" s="64">
        <v>0.0331</v>
      </c>
      <c r="G123" s="103"/>
      <c r="H123" s="80"/>
      <c r="I123" s="41"/>
      <c r="J123" s="41"/>
    </row>
    <row r="124" spans="2:10" ht="14.25">
      <c r="B124" s="16">
        <v>40848</v>
      </c>
      <c r="C124" s="19">
        <v>185310000</v>
      </c>
      <c r="D124" s="73">
        <f t="shared" si="1"/>
        <v>13208155.559999999</v>
      </c>
      <c r="E124" s="64">
        <v>0.0371</v>
      </c>
      <c r="F124" s="64">
        <v>0.0321</v>
      </c>
      <c r="G124" s="103"/>
      <c r="H124" s="80"/>
      <c r="I124" s="41"/>
      <c r="J124" s="41"/>
    </row>
    <row r="125" spans="2:10" ht="14.25">
      <c r="B125" s="16">
        <v>40878</v>
      </c>
      <c r="C125" s="19">
        <v>175585000</v>
      </c>
      <c r="D125" s="72">
        <f t="shared" si="1"/>
        <v>12189461.870000001</v>
      </c>
      <c r="E125" s="65">
        <v>0.0358</v>
      </c>
      <c r="F125" s="65">
        <v>0.0316</v>
      </c>
      <c r="G125" s="103"/>
      <c r="H125" s="80"/>
      <c r="I125" s="41"/>
      <c r="J125" s="41"/>
    </row>
    <row r="126" spans="2:10" ht="14.25">
      <c r="B126" s="15">
        <v>40909</v>
      </c>
      <c r="C126" s="18">
        <v>160219000</v>
      </c>
      <c r="D126" s="73">
        <f t="shared" si="1"/>
        <v>11171056.980475862</v>
      </c>
      <c r="E126" s="115">
        <v>0.03579617477075158</v>
      </c>
      <c r="F126" s="66">
        <v>0.031896710522575145</v>
      </c>
      <c r="G126" s="107"/>
      <c r="H126" s="80"/>
      <c r="I126" s="41"/>
      <c r="J126" s="41"/>
    </row>
    <row r="127" spans="2:10" ht="14.25">
      <c r="B127" s="16">
        <v>40940</v>
      </c>
      <c r="C127" s="19">
        <v>134329000</v>
      </c>
      <c r="D127" s="73">
        <f t="shared" si="1"/>
        <v>9609237.744539794</v>
      </c>
      <c r="E127" s="82">
        <v>0.03703761419417095</v>
      </c>
      <c r="F127" s="67">
        <v>0.032413934120294134</v>
      </c>
      <c r="G127" s="103"/>
      <c r="H127" s="80"/>
      <c r="I127" s="41"/>
      <c r="J127" s="41"/>
    </row>
    <row r="128" spans="2:10" ht="14.25">
      <c r="B128" s="16">
        <v>40969</v>
      </c>
      <c r="C128" s="19">
        <v>141214000</v>
      </c>
      <c r="D128" s="73">
        <f t="shared" si="1"/>
        <v>10467424.405891519</v>
      </c>
      <c r="E128" s="82">
        <v>0.038358175827052025</v>
      </c>
      <c r="F128" s="67">
        <v>0.033607408087325936</v>
      </c>
      <c r="G128" s="103"/>
      <c r="H128" s="80"/>
      <c r="I128" s="41"/>
      <c r="J128" s="41"/>
    </row>
    <row r="129" spans="2:10" ht="14.25">
      <c r="B129" s="16">
        <v>41000</v>
      </c>
      <c r="C129" s="19">
        <v>146026000</v>
      </c>
      <c r="D129" s="73">
        <f t="shared" si="1"/>
        <v>10869071.077549947</v>
      </c>
      <c r="E129" s="82">
        <v>0.0383347183876869</v>
      </c>
      <c r="F129" s="67">
        <v>0.03392978376806663</v>
      </c>
      <c r="G129" s="103"/>
      <c r="H129" s="80"/>
      <c r="I129" s="41"/>
      <c r="J129" s="41"/>
    </row>
    <row r="130" spans="2:10" ht="14.25">
      <c r="B130" s="16">
        <v>41030</v>
      </c>
      <c r="C130" s="19">
        <v>154411000</v>
      </c>
      <c r="D130" s="73">
        <f t="shared" si="1"/>
        <v>11495760.358130796</v>
      </c>
      <c r="E130" s="82">
        <v>0.03833987660622968</v>
      </c>
      <c r="F130" s="67">
        <v>0.03394080538232524</v>
      </c>
      <c r="G130" s="103"/>
      <c r="H130" s="80"/>
      <c r="I130" s="41"/>
      <c r="J130" s="41"/>
    </row>
    <row r="131" spans="2:10" ht="14.25">
      <c r="B131" s="16">
        <v>41061</v>
      </c>
      <c r="C131" s="19">
        <v>157252000</v>
      </c>
      <c r="D131" s="73">
        <f t="shared" si="1"/>
        <v>11708623.698164739</v>
      </c>
      <c r="E131" s="82">
        <v>0.038223088428491446</v>
      </c>
      <c r="F131" s="67">
        <v>0.03406594969796106</v>
      </c>
      <c r="G131" s="103"/>
      <c r="H131" s="80"/>
      <c r="I131" s="41"/>
      <c r="J131" s="41"/>
    </row>
    <row r="132" spans="2:10" ht="14.25">
      <c r="B132" s="16">
        <v>41091</v>
      </c>
      <c r="C132" s="19">
        <v>163033000</v>
      </c>
      <c r="D132" s="73">
        <f t="shared" si="1"/>
        <v>12005083.510273531</v>
      </c>
      <c r="E132" s="82">
        <v>0.03767628968919368</v>
      </c>
      <c r="F132" s="67">
        <v>0.0338148862307778</v>
      </c>
      <c r="G132" s="103"/>
      <c r="H132" s="80"/>
      <c r="I132" s="41"/>
      <c r="J132" s="41"/>
    </row>
    <row r="133" spans="2:10" ht="14.25">
      <c r="B133" s="16">
        <v>41122</v>
      </c>
      <c r="C133" s="19">
        <v>167342000</v>
      </c>
      <c r="D133" s="73">
        <f t="shared" si="1"/>
        <v>12187025.193923483</v>
      </c>
      <c r="E133" s="82">
        <v>0.037198806446450954</v>
      </c>
      <c r="F133" s="67">
        <v>0.03350707310005466</v>
      </c>
      <c r="G133" s="103"/>
      <c r="H133" s="80"/>
      <c r="I133" s="41"/>
      <c r="J133" s="41"/>
    </row>
    <row r="134" spans="2:10" ht="14.25">
      <c r="B134" s="16">
        <v>41153</v>
      </c>
      <c r="C134" s="19">
        <v>181129000</v>
      </c>
      <c r="D134" s="73">
        <f t="shared" si="1"/>
        <v>13081721.271382747</v>
      </c>
      <c r="E134" s="82">
        <v>0.03639779403166353</v>
      </c>
      <c r="F134" s="67">
        <v>0.03372184591267667</v>
      </c>
      <c r="G134" s="103"/>
      <c r="H134" s="80"/>
      <c r="I134" s="41"/>
      <c r="J134" s="41"/>
    </row>
    <row r="135" spans="2:10" ht="14.25">
      <c r="B135" s="16">
        <v>41183</v>
      </c>
      <c r="C135" s="19">
        <v>190042000</v>
      </c>
      <c r="D135" s="73">
        <f aca="true" t="shared" si="2" ref="D135:D198">C135*1.03*(E135+F135)</f>
        <v>13674713.991028244</v>
      </c>
      <c r="E135" s="82">
        <v>0.036648371358422034</v>
      </c>
      <c r="F135" s="67">
        <v>0.033212087648075775</v>
      </c>
      <c r="G135" s="103"/>
      <c r="H135" s="80"/>
      <c r="I135" s="41"/>
      <c r="J135" s="41"/>
    </row>
    <row r="136" spans="2:10" ht="14.25">
      <c r="B136" s="16">
        <v>41214</v>
      </c>
      <c r="C136" s="19">
        <v>174421000</v>
      </c>
      <c r="D136" s="73">
        <f t="shared" si="2"/>
        <v>12140284.774421263</v>
      </c>
      <c r="E136" s="82">
        <v>0.03553043272711484</v>
      </c>
      <c r="F136" s="67">
        <v>0.03204562891116803</v>
      </c>
      <c r="G136" s="103"/>
      <c r="H136" s="80"/>
      <c r="I136" s="41"/>
      <c r="J136" s="41"/>
    </row>
    <row r="137" spans="2:10" ht="14.25">
      <c r="B137" s="17">
        <v>41244</v>
      </c>
      <c r="C137" s="20">
        <v>166726000</v>
      </c>
      <c r="D137" s="72">
        <f t="shared" si="2"/>
        <v>11529128.102282504</v>
      </c>
      <c r="E137" s="116">
        <v>0.03560353974437914</v>
      </c>
      <c r="F137" s="68">
        <v>0.031532529342885036</v>
      </c>
      <c r="G137" s="108"/>
      <c r="H137" s="80"/>
      <c r="I137" s="41"/>
      <c r="J137" s="41"/>
    </row>
    <row r="138" spans="2:10" ht="14.25">
      <c r="B138" s="15">
        <v>41275</v>
      </c>
      <c r="C138" s="18">
        <v>156012000</v>
      </c>
      <c r="D138" s="73">
        <f t="shared" si="2"/>
        <v>10944133.656803021</v>
      </c>
      <c r="E138" s="82">
        <v>0.036288317298224494</v>
      </c>
      <c r="F138" s="67">
        <v>0.03181780583546414</v>
      </c>
      <c r="G138" s="103"/>
      <c r="H138" s="80"/>
      <c r="I138" s="41"/>
      <c r="J138" s="41"/>
    </row>
    <row r="139" spans="2:10" ht="14.25">
      <c r="B139" s="16">
        <v>41306</v>
      </c>
      <c r="C139" s="19">
        <v>121003000</v>
      </c>
      <c r="D139" s="73">
        <f t="shared" si="2"/>
        <v>8665473.494671725</v>
      </c>
      <c r="E139" s="82">
        <v>0.03729028991220782</v>
      </c>
      <c r="F139" s="67">
        <v>0.0322375818164938</v>
      </c>
      <c r="G139" s="103"/>
      <c r="H139" s="80"/>
      <c r="I139" s="41"/>
      <c r="J139" s="41"/>
    </row>
    <row r="140" spans="2:10" ht="14.25">
      <c r="B140" s="16">
        <v>41334</v>
      </c>
      <c r="C140" s="19">
        <v>134438000</v>
      </c>
      <c r="D140" s="73">
        <f t="shared" si="2"/>
        <v>10043756.482517557</v>
      </c>
      <c r="E140" s="82">
        <v>0.03854445558263453</v>
      </c>
      <c r="F140" s="69">
        <v>0.0339887559047379</v>
      </c>
      <c r="G140" s="103"/>
      <c r="H140" s="80"/>
      <c r="I140" s="41"/>
      <c r="J140" s="41"/>
    </row>
    <row r="141" spans="2:10" ht="14.25">
      <c r="B141" s="16">
        <v>41365</v>
      </c>
      <c r="C141" s="19">
        <v>141016000</v>
      </c>
      <c r="D141" s="73">
        <f t="shared" si="2"/>
        <v>10520895.913555328</v>
      </c>
      <c r="E141" s="82">
        <v>0.03842190951342333</v>
      </c>
      <c r="F141" s="67">
        <v>0.034012864214348446</v>
      </c>
      <c r="G141" s="103"/>
      <c r="H141" s="80"/>
      <c r="I141" s="41"/>
      <c r="J141" s="41"/>
    </row>
    <row r="142" spans="2:10" ht="14.25">
      <c r="B142" s="16">
        <v>41395</v>
      </c>
      <c r="C142" s="19">
        <v>156316000</v>
      </c>
      <c r="D142" s="73">
        <f t="shared" si="2"/>
        <v>11618797.709337289</v>
      </c>
      <c r="E142" s="82">
        <v>0.03814541485366151</v>
      </c>
      <c r="F142" s="67">
        <v>0.03401857428097719</v>
      </c>
      <c r="G142" s="103"/>
      <c r="H142" s="80"/>
      <c r="I142" s="41"/>
      <c r="J142" s="41"/>
    </row>
    <row r="143" spans="2:10" ht="14.25">
      <c r="B143" s="16">
        <v>41426</v>
      </c>
      <c r="C143" s="19">
        <v>164866000</v>
      </c>
      <c r="D143" s="73">
        <f t="shared" si="2"/>
        <v>12041269.330861596</v>
      </c>
      <c r="E143" s="82">
        <v>0.037312759399958734</v>
      </c>
      <c r="F143" s="67">
        <v>0.03359666248453726</v>
      </c>
      <c r="G143" s="103"/>
      <c r="H143" s="80"/>
      <c r="I143" s="41"/>
      <c r="J143" s="41"/>
    </row>
    <row r="144" spans="2:10" ht="14.25">
      <c r="B144" s="16">
        <v>41456</v>
      </c>
      <c r="C144" s="19">
        <v>170385000</v>
      </c>
      <c r="D144" s="73">
        <f t="shared" si="2"/>
        <v>12380386.955149956</v>
      </c>
      <c r="E144" s="82">
        <v>0.037399445466680864</v>
      </c>
      <c r="F144" s="67">
        <v>0.0331454567274076</v>
      </c>
      <c r="G144" s="103"/>
      <c r="H144" s="80"/>
      <c r="I144" s="41"/>
      <c r="J144" s="41"/>
    </row>
    <row r="145" spans="2:10" ht="14.25">
      <c r="B145" s="16">
        <v>41487</v>
      </c>
      <c r="C145" s="19">
        <v>184860000</v>
      </c>
      <c r="D145" s="73">
        <f t="shared" si="2"/>
        <v>13304706.068963094</v>
      </c>
      <c r="E145" s="82">
        <v>0.036527945399695665</v>
      </c>
      <c r="F145" s="67">
        <v>0.03334758396423701</v>
      </c>
      <c r="G145" s="103"/>
      <c r="H145" s="80"/>
      <c r="I145" s="41"/>
      <c r="J145" s="41"/>
    </row>
    <row r="146" spans="2:10" ht="14.25">
      <c r="B146" s="16">
        <v>41518</v>
      </c>
      <c r="C146" s="19">
        <v>192938000</v>
      </c>
      <c r="D146" s="73">
        <f t="shared" si="2"/>
        <v>14042443.397915369</v>
      </c>
      <c r="E146" s="82">
        <v>0.03678877829791813</v>
      </c>
      <c r="F146" s="67">
        <v>0.033873507991723326</v>
      </c>
      <c r="G146" s="103"/>
      <c r="H146" s="80"/>
      <c r="I146" s="41"/>
      <c r="J146" s="41"/>
    </row>
    <row r="147" spans="2:10" ht="14.25">
      <c r="B147" s="16">
        <v>41548</v>
      </c>
      <c r="C147" s="19">
        <v>215024000</v>
      </c>
      <c r="D147" s="73">
        <f t="shared" si="2"/>
        <v>15372591.893927533</v>
      </c>
      <c r="E147" s="82">
        <v>0.03594818698199392</v>
      </c>
      <c r="F147" s="67">
        <v>0.03346195560189797</v>
      </c>
      <c r="G147" s="103"/>
      <c r="H147" s="80"/>
      <c r="I147" s="41"/>
      <c r="J147" s="41"/>
    </row>
    <row r="148" spans="2:10" ht="14.25">
      <c r="B148" s="16">
        <v>41579</v>
      </c>
      <c r="C148" s="19">
        <v>197816000</v>
      </c>
      <c r="D148" s="73">
        <f t="shared" si="2"/>
        <v>13974419.782500362</v>
      </c>
      <c r="E148" s="82">
        <v>0.03580739172333869</v>
      </c>
      <c r="F148" s="67">
        <v>0.03277855606191494</v>
      </c>
      <c r="G148" s="103"/>
      <c r="H148" s="80"/>
      <c r="I148" s="41"/>
      <c r="J148" s="41"/>
    </row>
    <row r="149" spans="2:10" ht="14.25">
      <c r="B149" s="17">
        <v>41609</v>
      </c>
      <c r="C149" s="20">
        <v>183091000</v>
      </c>
      <c r="D149" s="72">
        <f t="shared" si="2"/>
        <v>12748778.212637264</v>
      </c>
      <c r="E149" s="116">
        <v>0.03573364890709869</v>
      </c>
      <c r="F149" s="68">
        <v>0.03186909822616283</v>
      </c>
      <c r="G149" s="103"/>
      <c r="H149" s="80"/>
      <c r="I149" s="41"/>
      <c r="J149" s="41"/>
    </row>
    <row r="150" spans="2:10" ht="14.25">
      <c r="B150" s="15">
        <v>41640</v>
      </c>
      <c r="C150" s="18">
        <v>158995000</v>
      </c>
      <c r="D150" s="73">
        <f t="shared" si="2"/>
        <v>11245646.590232091</v>
      </c>
      <c r="E150" s="82">
        <v>0.03649102222985257</v>
      </c>
      <c r="F150" s="67">
        <v>0.03217845470754938</v>
      </c>
      <c r="G150" s="107"/>
      <c r="H150" s="80"/>
      <c r="I150" s="41"/>
      <c r="J150" s="41"/>
    </row>
    <row r="151" spans="2:10" ht="14.25">
      <c r="B151" s="16">
        <v>41671</v>
      </c>
      <c r="C151" s="27">
        <v>122755000</v>
      </c>
      <c r="D151" s="73">
        <f t="shared" si="2"/>
        <v>8974551.898539608</v>
      </c>
      <c r="E151" s="82">
        <v>0.03796686882900971</v>
      </c>
      <c r="F151" s="67">
        <v>0.03301319050094152</v>
      </c>
      <c r="G151" s="103"/>
      <c r="H151" s="80"/>
      <c r="I151" s="41"/>
      <c r="J151" s="41"/>
    </row>
    <row r="152" spans="2:10" ht="14.25">
      <c r="B152" s="16">
        <v>41699</v>
      </c>
      <c r="C152" s="27">
        <v>137465000</v>
      </c>
      <c r="D152" s="73">
        <f t="shared" si="2"/>
        <v>10309977.482224427</v>
      </c>
      <c r="E152" s="82">
        <v>0.03855801492827601</v>
      </c>
      <c r="F152" s="69">
        <v>0.03425824285331236</v>
      </c>
      <c r="G152" s="103"/>
      <c r="H152" s="80"/>
      <c r="I152" s="41"/>
      <c r="J152" s="41"/>
    </row>
    <row r="153" spans="2:10" ht="14.25">
      <c r="B153" s="16">
        <v>41730</v>
      </c>
      <c r="C153" s="27">
        <v>141046000</v>
      </c>
      <c r="D153" s="73">
        <f t="shared" si="2"/>
        <v>10650013.32178137</v>
      </c>
      <c r="E153" s="82">
        <v>0.03885587895778327</v>
      </c>
      <c r="F153" s="67">
        <v>0.03445225285035762</v>
      </c>
      <c r="G153" s="103"/>
      <c r="H153" s="80"/>
      <c r="I153" s="41"/>
      <c r="J153" s="41"/>
    </row>
    <row r="154" spans="2:10" ht="14.25">
      <c r="B154" s="16">
        <v>41760</v>
      </c>
      <c r="C154" s="27">
        <v>159362000</v>
      </c>
      <c r="D154" s="73">
        <f t="shared" si="2"/>
        <v>11918666.183111928</v>
      </c>
      <c r="E154" s="82">
        <v>0.03832165259878562</v>
      </c>
      <c r="F154" s="67">
        <v>0.03428988946348824</v>
      </c>
      <c r="G154" s="103"/>
      <c r="H154" s="80"/>
      <c r="I154" s="41"/>
      <c r="J154" s="41"/>
    </row>
    <row r="155" spans="2:10" ht="14.25">
      <c r="B155" s="16">
        <v>41791</v>
      </c>
      <c r="C155" s="27">
        <v>157729000</v>
      </c>
      <c r="D155" s="73">
        <f t="shared" si="2"/>
        <v>11770801.15913792</v>
      </c>
      <c r="E155" s="82">
        <v>0.03839686761097608</v>
      </c>
      <c r="F155" s="67">
        <v>0.0340562785474676</v>
      </c>
      <c r="G155" s="103"/>
      <c r="H155" s="80"/>
      <c r="I155" s="41"/>
      <c r="J155" s="41"/>
    </row>
    <row r="156" spans="2:10" ht="14.25">
      <c r="B156" s="16">
        <v>41821</v>
      </c>
      <c r="C156" s="27">
        <v>164218000</v>
      </c>
      <c r="D156" s="73">
        <f t="shared" si="2"/>
        <v>11978277.922763143</v>
      </c>
      <c r="E156" s="82">
        <v>0.03740476359144125</v>
      </c>
      <c r="F156" s="67">
        <v>0.0334120533319022</v>
      </c>
      <c r="G156" s="103"/>
      <c r="H156" s="80"/>
      <c r="I156" s="41"/>
      <c r="J156" s="41"/>
    </row>
    <row r="157" spans="2:10" ht="14.25">
      <c r="B157" s="16">
        <v>41852</v>
      </c>
      <c r="C157" s="27">
        <v>185472000</v>
      </c>
      <c r="D157" s="73">
        <f t="shared" si="2"/>
        <v>13445476.902871924</v>
      </c>
      <c r="E157" s="82">
        <v>0.036688853254171545</v>
      </c>
      <c r="F157" s="67">
        <v>0.03369298913039023</v>
      </c>
      <c r="G157" s="103"/>
      <c r="H157" s="80"/>
      <c r="I157" s="41"/>
      <c r="J157" s="41"/>
    </row>
    <row r="158" spans="2:10" ht="14.25">
      <c r="B158" s="16">
        <v>41883</v>
      </c>
      <c r="C158" s="27">
        <v>198440000</v>
      </c>
      <c r="D158" s="73">
        <f t="shared" si="2"/>
        <v>14354404.540959183</v>
      </c>
      <c r="E158" s="82">
        <v>0.036461146616984325</v>
      </c>
      <c r="F158" s="67">
        <v>0.03376821786754443</v>
      </c>
      <c r="G158" s="103"/>
      <c r="H158" s="80"/>
      <c r="I158" s="41"/>
      <c r="J158" s="41"/>
    </row>
    <row r="159" spans="2:10" ht="14.25">
      <c r="B159" s="16">
        <v>41913</v>
      </c>
      <c r="C159" s="28">
        <v>210366000</v>
      </c>
      <c r="D159" s="73">
        <f t="shared" si="2"/>
        <v>15044785.287836473</v>
      </c>
      <c r="E159" s="82">
        <v>0.03613423402465657</v>
      </c>
      <c r="F159" s="67">
        <v>0.033299931468311235</v>
      </c>
      <c r="G159" s="103"/>
      <c r="H159" s="80"/>
      <c r="I159" s="41"/>
      <c r="J159" s="41"/>
    </row>
    <row r="160" spans="2:10" ht="14.25">
      <c r="B160" s="16">
        <v>41944</v>
      </c>
      <c r="C160" s="28">
        <v>195330000</v>
      </c>
      <c r="D160" s="73">
        <f t="shared" si="2"/>
        <v>13932595.292228114</v>
      </c>
      <c r="E160" s="82">
        <v>0.03644466178482631</v>
      </c>
      <c r="F160" s="67">
        <v>0.032806306043221295</v>
      </c>
      <c r="G160" s="103"/>
      <c r="H160" s="80"/>
      <c r="I160" s="41"/>
      <c r="J160" s="41"/>
    </row>
    <row r="161" spans="2:10" ht="14.25">
      <c r="B161" s="16">
        <v>41974</v>
      </c>
      <c r="C161" s="28">
        <v>182928000</v>
      </c>
      <c r="D161" s="72">
        <f t="shared" si="2"/>
        <v>13053826.882662132</v>
      </c>
      <c r="E161" s="116">
        <v>0.0369165166509213</v>
      </c>
      <c r="F161" s="68">
        <v>0.032365486829582964</v>
      </c>
      <c r="G161" s="108"/>
      <c r="H161" s="80"/>
      <c r="I161" s="41"/>
      <c r="J161" s="41"/>
    </row>
    <row r="162" spans="2:10" ht="14.25">
      <c r="B162" s="29">
        <v>42005</v>
      </c>
      <c r="C162" s="32">
        <v>160212400</v>
      </c>
      <c r="D162" s="73">
        <f t="shared" si="2"/>
        <v>11437100.832565067</v>
      </c>
      <c r="E162" s="82">
        <v>0.037133287243522196</v>
      </c>
      <c r="F162" s="67">
        <v>0.03217459024186515</v>
      </c>
      <c r="G162" s="103"/>
      <c r="H162" s="80"/>
      <c r="I162" s="41"/>
      <c r="J162" s="41"/>
    </row>
    <row r="163" spans="2:10" ht="14.25">
      <c r="B163" s="30">
        <v>42036</v>
      </c>
      <c r="C163" s="27">
        <v>129014618.8</v>
      </c>
      <c r="D163" s="73">
        <f t="shared" si="2"/>
        <v>9343715.338419745</v>
      </c>
      <c r="E163" s="82">
        <v>0.03749862794126648</v>
      </c>
      <c r="F163" s="67">
        <v>0.03281563856670777</v>
      </c>
      <c r="G163" s="103"/>
      <c r="H163" s="80"/>
      <c r="I163" s="41"/>
      <c r="J163" s="41"/>
    </row>
    <row r="164" spans="2:10" ht="14.25">
      <c r="B164" s="30">
        <v>42064</v>
      </c>
      <c r="C164" s="27">
        <v>138248151</v>
      </c>
      <c r="D164" s="73">
        <f t="shared" si="2"/>
        <v>10296086.711775592</v>
      </c>
      <c r="E164" s="82">
        <v>0.0386057712301395</v>
      </c>
      <c r="F164" s="67">
        <v>0.033700444937947</v>
      </c>
      <c r="G164" s="103"/>
      <c r="H164" s="80"/>
      <c r="I164" s="41"/>
      <c r="J164" s="41"/>
    </row>
    <row r="165" spans="2:10" ht="14.25">
      <c r="B165" s="30">
        <v>42095</v>
      </c>
      <c r="C165" s="27">
        <v>138745761</v>
      </c>
      <c r="D165" s="73">
        <f t="shared" si="2"/>
        <v>10501681.124040764</v>
      </c>
      <c r="E165" s="82">
        <v>0.03958544064058887</v>
      </c>
      <c r="F165" s="67">
        <v>0.03390009753411925</v>
      </c>
      <c r="G165" s="103"/>
      <c r="H165" s="80"/>
      <c r="I165" s="41"/>
      <c r="J165" s="41"/>
    </row>
    <row r="166" spans="2:10" ht="14.25">
      <c r="B166" s="30">
        <v>42125</v>
      </c>
      <c r="C166" s="27">
        <v>157057292</v>
      </c>
      <c r="D166" s="73">
        <f t="shared" si="2"/>
        <v>11771282.217636945</v>
      </c>
      <c r="E166" s="82">
        <v>0.03904576585337965</v>
      </c>
      <c r="F166" s="67">
        <v>0.03372022413651268</v>
      </c>
      <c r="G166" s="103"/>
      <c r="H166" s="80"/>
      <c r="I166" s="41"/>
      <c r="J166" s="41"/>
    </row>
    <row r="167" spans="2:10" ht="14.25">
      <c r="B167" s="30">
        <v>42156</v>
      </c>
      <c r="C167" s="27">
        <v>162140375</v>
      </c>
      <c r="D167" s="73">
        <f t="shared" si="2"/>
        <v>12036707.514782794</v>
      </c>
      <c r="E167" s="82">
        <v>0.038547358369021005</v>
      </c>
      <c r="F167" s="67">
        <v>0.0335267551931315</v>
      </c>
      <c r="G167" s="103"/>
      <c r="H167" s="80"/>
      <c r="I167" s="41"/>
      <c r="J167" s="41"/>
    </row>
    <row r="168" spans="2:10" ht="14.25">
      <c r="B168" s="30">
        <v>42186</v>
      </c>
      <c r="C168" s="27">
        <v>160982349</v>
      </c>
      <c r="D168" s="73">
        <f t="shared" si="2"/>
        <v>11799270.609055689</v>
      </c>
      <c r="E168" s="82">
        <v>0.037943885692989184</v>
      </c>
      <c r="F168" s="67">
        <v>0.03321672666124957</v>
      </c>
      <c r="G168" s="103"/>
      <c r="H168" s="80"/>
      <c r="I168" s="41"/>
      <c r="J168" s="41"/>
    </row>
    <row r="169" spans="2:10" ht="14.25">
      <c r="B169" s="30">
        <v>42217</v>
      </c>
      <c r="C169" s="27">
        <v>170002249</v>
      </c>
      <c r="D169" s="73">
        <f t="shared" si="2"/>
        <v>12360790.962631483</v>
      </c>
      <c r="E169" s="82">
        <v>0.03740700428013389</v>
      </c>
      <c r="F169" s="67">
        <v>0.03318481433095363</v>
      </c>
      <c r="G169" s="103"/>
      <c r="H169" s="80"/>
      <c r="I169" s="41"/>
      <c r="J169" s="41"/>
    </row>
    <row r="170" spans="2:10" ht="14.25">
      <c r="B170" s="30">
        <v>42248</v>
      </c>
      <c r="C170" s="27">
        <v>187458146</v>
      </c>
      <c r="D170" s="73">
        <f t="shared" si="2"/>
        <v>13541254.715285707</v>
      </c>
      <c r="E170" s="82">
        <v>0.03613548664822949</v>
      </c>
      <c r="F170" s="67">
        <v>0.03399669762154059</v>
      </c>
      <c r="G170" s="103"/>
      <c r="H170" s="80"/>
      <c r="I170" s="41"/>
      <c r="J170" s="41"/>
    </row>
    <row r="171" spans="2:10" ht="14.25">
      <c r="B171" s="30">
        <v>42278</v>
      </c>
      <c r="C171" s="27">
        <v>206331615</v>
      </c>
      <c r="D171" s="73">
        <f t="shared" si="2"/>
        <v>14868711.973508341</v>
      </c>
      <c r="E171" s="82">
        <v>0.035904060675028195</v>
      </c>
      <c r="F171" s="67">
        <v>0.03405924908109689</v>
      </c>
      <c r="G171" s="103"/>
      <c r="H171" s="80"/>
      <c r="I171" s="41"/>
      <c r="J171" s="41"/>
    </row>
    <row r="172" spans="2:10" ht="14.25">
      <c r="B172" s="30">
        <v>42309</v>
      </c>
      <c r="C172" s="27">
        <v>190778622</v>
      </c>
      <c r="D172" s="73">
        <f t="shared" si="2"/>
        <v>13624572.857292062</v>
      </c>
      <c r="E172" s="82">
        <v>0.03613642642768046</v>
      </c>
      <c r="F172" s="67">
        <v>0.03319912332876779</v>
      </c>
      <c r="G172" s="103"/>
      <c r="H172" s="80"/>
      <c r="I172" s="41"/>
      <c r="J172" s="41"/>
    </row>
    <row r="173" spans="2:10" ht="14.25">
      <c r="B173" s="31">
        <v>42339</v>
      </c>
      <c r="C173" s="34">
        <v>172677647</v>
      </c>
      <c r="D173" s="72">
        <f t="shared" si="2"/>
        <v>12197346.603409711</v>
      </c>
      <c r="E173" s="116">
        <v>0.03621430416455915</v>
      </c>
      <c r="F173" s="68">
        <v>0.03236483324388783</v>
      </c>
      <c r="G173" s="103"/>
      <c r="H173" s="80"/>
      <c r="I173" s="41"/>
      <c r="J173" s="41"/>
    </row>
    <row r="174" spans="2:10" ht="14.25">
      <c r="B174" s="30">
        <v>42370</v>
      </c>
      <c r="C174" s="27">
        <v>149091035</v>
      </c>
      <c r="D174" s="73">
        <f t="shared" si="2"/>
        <v>10601616.288542207</v>
      </c>
      <c r="E174" s="82">
        <v>0.036878971220495466</v>
      </c>
      <c r="F174" s="67">
        <v>0.03215825390909887</v>
      </c>
      <c r="G174" s="107"/>
      <c r="H174" s="80"/>
      <c r="I174" s="41"/>
      <c r="J174" s="41"/>
    </row>
    <row r="175" spans="2:10" ht="14.25">
      <c r="B175" s="30">
        <v>42401</v>
      </c>
      <c r="C175" s="27">
        <v>114978211</v>
      </c>
      <c r="D175" s="73">
        <f t="shared" si="2"/>
        <v>8316727.761440521</v>
      </c>
      <c r="E175" s="82">
        <v>0.03758607966782719</v>
      </c>
      <c r="F175" s="67">
        <v>0.032640208444033855</v>
      </c>
      <c r="G175" s="103"/>
      <c r="H175" s="80"/>
      <c r="I175" s="41"/>
      <c r="J175" s="41"/>
    </row>
    <row r="176" spans="2:10" ht="14.25">
      <c r="B176" s="30">
        <v>42430</v>
      </c>
      <c r="C176" s="27">
        <v>127273254</v>
      </c>
      <c r="D176" s="73">
        <f t="shared" si="2"/>
        <v>9639641.77741224</v>
      </c>
      <c r="E176" s="82">
        <v>0.03929811843341421</v>
      </c>
      <c r="F176" s="67">
        <v>0.03423559912244178</v>
      </c>
      <c r="G176" s="103"/>
      <c r="H176" s="80"/>
      <c r="I176" s="41"/>
      <c r="J176" s="41"/>
    </row>
    <row r="177" spans="2:10" ht="14.25">
      <c r="B177" s="30">
        <v>42461</v>
      </c>
      <c r="C177" s="27">
        <v>117944088</v>
      </c>
      <c r="D177" s="73">
        <f t="shared" si="2"/>
        <v>9062564.715740787</v>
      </c>
      <c r="E177" s="82">
        <v>0.04067007904755893</v>
      </c>
      <c r="F177" s="67">
        <v>0.03392973065326038</v>
      </c>
      <c r="G177" s="103"/>
      <c r="H177" s="80"/>
      <c r="I177" s="41"/>
      <c r="J177" s="41"/>
    </row>
    <row r="178" spans="2:10" ht="14.25">
      <c r="B178" s="30">
        <v>42491</v>
      </c>
      <c r="C178" s="27">
        <v>128806932</v>
      </c>
      <c r="D178" s="73">
        <f t="shared" si="2"/>
        <v>9835934.588198612</v>
      </c>
      <c r="E178" s="82">
        <v>0.039906146893801335</v>
      </c>
      <c r="F178" s="67">
        <v>0.03423156377307105</v>
      </c>
      <c r="G178" s="103"/>
      <c r="H178" s="80"/>
      <c r="I178" s="41"/>
      <c r="J178" s="41"/>
    </row>
    <row r="179" spans="2:10" ht="14.25">
      <c r="B179" s="30">
        <v>42522</v>
      </c>
      <c r="C179" s="27">
        <v>130784980</v>
      </c>
      <c r="D179" s="73">
        <f t="shared" si="2"/>
        <v>9873563.598845636</v>
      </c>
      <c r="E179" s="82">
        <v>0.03938602551979737</v>
      </c>
      <c r="F179" s="67">
        <v>0.03390973119897232</v>
      </c>
      <c r="G179" s="103"/>
      <c r="H179" s="80"/>
      <c r="I179" s="41"/>
      <c r="J179" s="41"/>
    </row>
    <row r="180" spans="2:10" ht="14.25">
      <c r="B180" s="30">
        <v>42552</v>
      </c>
      <c r="C180" s="27">
        <v>138656619</v>
      </c>
      <c r="D180" s="73">
        <f t="shared" si="2"/>
        <v>10344927.510006078</v>
      </c>
      <c r="E180" s="82">
        <v>0.0389109338264314</v>
      </c>
      <c r="F180" s="67">
        <v>0.033524259056452</v>
      </c>
      <c r="G180" s="103"/>
      <c r="H180" s="80"/>
      <c r="I180" s="41"/>
      <c r="J180" s="41"/>
    </row>
    <row r="181" spans="2:10" ht="14.25">
      <c r="B181" s="30">
        <v>42583</v>
      </c>
      <c r="C181" s="27">
        <v>156051673</v>
      </c>
      <c r="D181" s="73">
        <f t="shared" si="2"/>
        <v>11260165.95057545</v>
      </c>
      <c r="E181" s="82">
        <v>0.036812</v>
      </c>
      <c r="F181" s="67">
        <v>0.033243</v>
      </c>
      <c r="G181" s="103"/>
      <c r="H181" s="80"/>
      <c r="I181" s="41"/>
      <c r="J181" s="41"/>
    </row>
    <row r="182" spans="2:10" ht="14.25">
      <c r="B182" s="30">
        <v>42614</v>
      </c>
      <c r="C182" s="27">
        <v>173822419</v>
      </c>
      <c r="D182" s="73">
        <f t="shared" si="2"/>
        <v>12751008.361417832</v>
      </c>
      <c r="E182" s="82">
        <v>0.03723442851122823</v>
      </c>
      <c r="F182" s="67">
        <v>0.03398549720138555</v>
      </c>
      <c r="G182" s="103"/>
      <c r="H182" s="80"/>
      <c r="I182" s="41"/>
      <c r="J182" s="41"/>
    </row>
    <row r="183" spans="2:10" ht="14.25">
      <c r="B183" s="30">
        <v>42644</v>
      </c>
      <c r="C183" s="27">
        <v>193143274</v>
      </c>
      <c r="D183" s="73">
        <f t="shared" si="2"/>
        <v>13826665.720390135</v>
      </c>
      <c r="E183" s="82">
        <v>0.03616899749455586</v>
      </c>
      <c r="F183" s="67">
        <v>0.03333353823107157</v>
      </c>
      <c r="G183" s="103"/>
      <c r="H183" s="80"/>
      <c r="I183" s="41"/>
      <c r="J183" s="41"/>
    </row>
    <row r="184" spans="2:10" ht="14.25">
      <c r="B184" s="30">
        <v>42675</v>
      </c>
      <c r="C184" s="27">
        <v>177925391</v>
      </c>
      <c r="D184" s="73">
        <f t="shared" si="2"/>
        <v>12508962.390373323</v>
      </c>
      <c r="E184" s="82">
        <v>0.0356652635379653</v>
      </c>
      <c r="F184" s="67">
        <v>0.032591569349782</v>
      </c>
      <c r="G184" s="103"/>
      <c r="H184" s="80"/>
      <c r="I184" s="41"/>
      <c r="J184" s="41"/>
    </row>
    <row r="185" spans="2:10" s="35" customFormat="1" ht="14.25">
      <c r="B185" s="30">
        <v>42705</v>
      </c>
      <c r="C185" s="27">
        <v>166546933</v>
      </c>
      <c r="D185" s="72">
        <f t="shared" si="2"/>
        <v>11843320.146002613</v>
      </c>
      <c r="E185" s="116">
        <v>0.0364283170547602</v>
      </c>
      <c r="F185" s="68">
        <v>0.0326114957275559</v>
      </c>
      <c r="G185" s="108"/>
      <c r="H185" s="80"/>
      <c r="I185" s="41"/>
      <c r="J185" s="41"/>
    </row>
    <row r="186" spans="2:10" ht="14.25">
      <c r="B186" s="29">
        <v>42736</v>
      </c>
      <c r="C186" s="32">
        <v>152826000</v>
      </c>
      <c r="D186" s="73">
        <f t="shared" si="2"/>
        <v>10994859.09695711</v>
      </c>
      <c r="E186" s="82">
        <v>0.0371032053195308</v>
      </c>
      <c r="F186" s="67">
        <v>0.0327449912077789</v>
      </c>
      <c r="G186" s="103"/>
      <c r="H186" s="80"/>
      <c r="I186" s="41"/>
      <c r="J186" s="41"/>
    </row>
    <row r="187" spans="2:10" s="35" customFormat="1" ht="14.25">
      <c r="B187" s="30">
        <v>42767</v>
      </c>
      <c r="C187" s="27">
        <v>118734000</v>
      </c>
      <c r="D187" s="73">
        <f t="shared" si="2"/>
        <v>8719377.740964899</v>
      </c>
      <c r="E187" s="82">
        <v>0.03830204419347155</v>
      </c>
      <c r="F187" s="67">
        <v>0.032995269823492365</v>
      </c>
      <c r="G187" s="103"/>
      <c r="H187" s="80"/>
      <c r="I187" s="41"/>
      <c r="J187" s="41"/>
    </row>
    <row r="188" spans="2:10" s="35" customFormat="1" ht="14.25">
      <c r="B188" s="30">
        <v>42795</v>
      </c>
      <c r="C188" s="27">
        <v>127739000</v>
      </c>
      <c r="D188" s="73">
        <f t="shared" si="2"/>
        <v>9566766.846959004</v>
      </c>
      <c r="E188" s="82">
        <v>0.038643245509654624</v>
      </c>
      <c r="F188" s="67">
        <v>0.034068480371927216</v>
      </c>
      <c r="G188" s="103"/>
      <c r="H188" s="80"/>
      <c r="I188" s="41"/>
      <c r="J188" s="41"/>
    </row>
    <row r="189" spans="2:10" s="35" customFormat="1" ht="14.25">
      <c r="B189" s="30">
        <v>42826</v>
      </c>
      <c r="C189" s="27">
        <v>132045000</v>
      </c>
      <c r="D189" s="73">
        <f t="shared" si="2"/>
        <v>10024328.600316664</v>
      </c>
      <c r="E189" s="82">
        <v>0.03927576327675199</v>
      </c>
      <c r="F189" s="67">
        <v>0.03442909388849555</v>
      </c>
      <c r="G189" s="103"/>
      <c r="H189" s="80"/>
      <c r="I189" s="41"/>
      <c r="J189" s="41"/>
    </row>
    <row r="190" spans="2:10" s="35" customFormat="1" ht="14.25">
      <c r="B190" s="30">
        <v>42856</v>
      </c>
      <c r="C190" s="27">
        <v>144168000</v>
      </c>
      <c r="D190" s="73">
        <f t="shared" si="2"/>
        <v>10991751.806880001</v>
      </c>
      <c r="E190" s="82">
        <v>0.039582</v>
      </c>
      <c r="F190" s="67">
        <v>0.03444</v>
      </c>
      <c r="G190" s="103"/>
      <c r="H190" s="80"/>
      <c r="I190" s="41"/>
      <c r="J190" s="41"/>
    </row>
    <row r="191" spans="2:10" s="35" customFormat="1" ht="14.25">
      <c r="B191" s="30">
        <v>42887</v>
      </c>
      <c r="C191" s="27">
        <v>152263000</v>
      </c>
      <c r="D191" s="73">
        <f t="shared" si="2"/>
        <v>11469769.355777698</v>
      </c>
      <c r="E191" s="82">
        <v>0.038579279580492475</v>
      </c>
      <c r="F191" s="67">
        <v>0.03455535196931061</v>
      </c>
      <c r="G191" s="103"/>
      <c r="H191" s="80"/>
      <c r="I191" s="41"/>
      <c r="J191" s="41"/>
    </row>
    <row r="192" spans="2:10" s="35" customFormat="1" ht="14.25">
      <c r="B192" s="30">
        <v>42917</v>
      </c>
      <c r="C192" s="27">
        <v>167352000</v>
      </c>
      <c r="D192" s="73">
        <f t="shared" si="2"/>
        <v>12380048.754645912</v>
      </c>
      <c r="E192" s="82">
        <v>0.03802016659385219</v>
      </c>
      <c r="F192" s="67">
        <v>0.03380129242866225</v>
      </c>
      <c r="G192" s="103"/>
      <c r="H192" s="80"/>
      <c r="I192" s="41"/>
      <c r="J192" s="41"/>
    </row>
    <row r="193" spans="2:10" s="35" customFormat="1" ht="14.25">
      <c r="B193" s="30">
        <v>42948</v>
      </c>
      <c r="C193" s="27">
        <v>178552000</v>
      </c>
      <c r="D193" s="73">
        <f t="shared" si="2"/>
        <v>13064312.376720004</v>
      </c>
      <c r="E193" s="82">
        <v>0.037096000000000004</v>
      </c>
      <c r="F193" s="67">
        <v>0.033941000000000006</v>
      </c>
      <c r="G193" s="103"/>
      <c r="H193" s="80"/>
      <c r="I193" s="41"/>
      <c r="J193" s="41"/>
    </row>
    <row r="194" spans="2:10" s="35" customFormat="1" ht="14.25">
      <c r="B194" s="30">
        <v>42979</v>
      </c>
      <c r="C194" s="27">
        <v>179084000</v>
      </c>
      <c r="D194" s="73">
        <f t="shared" si="2"/>
        <v>13027082.301186344</v>
      </c>
      <c r="E194" s="82">
        <v>0.03746890935950799</v>
      </c>
      <c r="F194" s="67">
        <v>0.03315522635109928</v>
      </c>
      <c r="G194" s="103"/>
      <c r="H194" s="80"/>
      <c r="I194" s="41"/>
      <c r="J194" s="41"/>
    </row>
    <row r="195" spans="2:10" s="35" customFormat="1" ht="14.25">
      <c r="B195" s="30">
        <v>43009</v>
      </c>
      <c r="C195" s="27">
        <v>201542000</v>
      </c>
      <c r="D195" s="73">
        <f t="shared" si="2"/>
        <v>14492246.067303685</v>
      </c>
      <c r="E195" s="82">
        <v>0.0368089009845406</v>
      </c>
      <c r="F195" s="67">
        <v>0.0330035540517109</v>
      </c>
      <c r="G195" s="103"/>
      <c r="H195" s="80"/>
      <c r="I195" s="41"/>
      <c r="J195" s="41"/>
    </row>
    <row r="196" spans="2:10" s="35" customFormat="1" ht="14.25">
      <c r="B196" s="30">
        <v>43040</v>
      </c>
      <c r="C196" s="27">
        <v>193515000</v>
      </c>
      <c r="D196" s="73">
        <f t="shared" si="2"/>
        <v>13718005.355099855</v>
      </c>
      <c r="E196" s="82">
        <v>0.035943881043044</v>
      </c>
      <c r="F196" s="67">
        <v>0.0328799920472478</v>
      </c>
      <c r="G196" s="103"/>
      <c r="H196" s="80"/>
      <c r="I196" s="41"/>
      <c r="J196" s="41"/>
    </row>
    <row r="197" spans="2:10" s="35" customFormat="1" ht="14.25">
      <c r="B197" s="30">
        <v>43070</v>
      </c>
      <c r="C197" s="72">
        <v>176677000</v>
      </c>
      <c r="D197" s="72">
        <f t="shared" si="2"/>
        <v>12505793.92461331</v>
      </c>
      <c r="E197" s="116">
        <v>0.036488033689386</v>
      </c>
      <c r="F197" s="68">
        <v>0.0322336873021668</v>
      </c>
      <c r="G197" s="103"/>
      <c r="H197" s="80"/>
      <c r="I197" s="41"/>
      <c r="J197" s="41"/>
    </row>
    <row r="198" spans="2:10" s="35" customFormat="1" ht="14.25">
      <c r="B198" s="29">
        <v>43101</v>
      </c>
      <c r="C198" s="32">
        <v>160829484</v>
      </c>
      <c r="D198" s="73">
        <f t="shared" si="2"/>
        <v>11505665.014480866</v>
      </c>
      <c r="E198" s="82">
        <v>0.036844148904566235</v>
      </c>
      <c r="F198" s="67">
        <v>0.03261170135326592</v>
      </c>
      <c r="G198" s="107"/>
      <c r="H198" s="80"/>
      <c r="I198" s="41"/>
      <c r="J198" s="41"/>
    </row>
    <row r="199" spans="2:10" s="35" customFormat="1" ht="14.25">
      <c r="B199" s="30">
        <v>43132</v>
      </c>
      <c r="C199" s="27">
        <v>131408716.92</v>
      </c>
      <c r="D199" s="73">
        <f aca="true" t="shared" si="3" ref="D199:D262">C199*1.03*(E199+F199)</f>
        <v>9542995.929025946</v>
      </c>
      <c r="E199" s="82">
        <v>0.0374633333333333</v>
      </c>
      <c r="F199" s="67">
        <v>0.0330422222222222</v>
      </c>
      <c r="G199" s="103"/>
      <c r="H199" s="80"/>
      <c r="I199" s="41"/>
      <c r="J199" s="41"/>
    </row>
    <row r="200" spans="2:10" s="35" customFormat="1" ht="14.25">
      <c r="B200" s="30">
        <v>43160</v>
      </c>
      <c r="C200" s="27">
        <v>141692219</v>
      </c>
      <c r="D200" s="73">
        <f t="shared" si="3"/>
        <v>10759111.043257592</v>
      </c>
      <c r="E200" s="82">
        <v>0.0391449479987882</v>
      </c>
      <c r="F200" s="67">
        <v>0.03457638229493187</v>
      </c>
      <c r="G200" s="103"/>
      <c r="H200" s="80"/>
      <c r="I200" s="41"/>
      <c r="J200" s="41"/>
    </row>
    <row r="201" spans="2:10" s="35" customFormat="1" ht="14.25">
      <c r="B201" s="30">
        <v>43191</v>
      </c>
      <c r="C201" s="27">
        <v>152286363</v>
      </c>
      <c r="D201" s="73">
        <f t="shared" si="3"/>
        <v>11455465.432272604</v>
      </c>
      <c r="E201" s="82">
        <v>0.03896645720475867</v>
      </c>
      <c r="F201" s="67">
        <v>0.03406576235973241</v>
      </c>
      <c r="G201" s="103"/>
      <c r="H201" s="80"/>
      <c r="I201" s="41"/>
      <c r="J201" s="41"/>
    </row>
    <row r="202" spans="2:10" s="35" customFormat="1" ht="14.25">
      <c r="B202" s="30">
        <v>43221</v>
      </c>
      <c r="C202" s="27">
        <v>163738810.08</v>
      </c>
      <c r="D202" s="73">
        <f t="shared" si="3"/>
        <v>12346995.742176311</v>
      </c>
      <c r="E202" s="82">
        <v>0.038774207974498605</v>
      </c>
      <c r="F202" s="67">
        <v>0.034436135383380105</v>
      </c>
      <c r="G202" s="103"/>
      <c r="H202" s="80"/>
      <c r="I202" s="41"/>
      <c r="J202" s="41"/>
    </row>
    <row r="203" spans="2:10" s="35" customFormat="1" ht="14.25">
      <c r="B203" s="30">
        <v>43252</v>
      </c>
      <c r="C203" s="27">
        <v>164975558.55</v>
      </c>
      <c r="D203" s="73">
        <f t="shared" si="3"/>
        <v>12499974.926772144</v>
      </c>
      <c r="E203" s="82">
        <v>0.038874150611579214</v>
      </c>
      <c r="F203" s="67">
        <v>0.03468764298876996</v>
      </c>
      <c r="G203" s="103"/>
      <c r="H203" s="80"/>
      <c r="I203" s="41"/>
      <c r="J203" s="41"/>
    </row>
    <row r="204" spans="2:10" s="35" customFormat="1" ht="14.25">
      <c r="B204" s="30">
        <v>43282</v>
      </c>
      <c r="C204" s="27">
        <v>173904354</v>
      </c>
      <c r="D204" s="73">
        <f t="shared" si="3"/>
        <v>13074977.0155818</v>
      </c>
      <c r="E204" s="82">
        <v>0.03888120296029351</v>
      </c>
      <c r="F204" s="67">
        <v>0.03411382074286477</v>
      </c>
      <c r="G204" s="103"/>
      <c r="H204" s="80"/>
      <c r="I204" s="41"/>
      <c r="J204" s="41"/>
    </row>
    <row r="205" spans="2:10" s="35" customFormat="1" ht="14.25">
      <c r="B205" s="30">
        <v>43313</v>
      </c>
      <c r="C205" s="27">
        <v>185639884</v>
      </c>
      <c r="D205" s="73">
        <f t="shared" si="3"/>
        <v>13821547.559587454</v>
      </c>
      <c r="E205" s="82">
        <v>0.03805375931699189</v>
      </c>
      <c r="F205" s="67">
        <v>0.034231236364171656</v>
      </c>
      <c r="G205" s="103"/>
      <c r="H205" s="80"/>
      <c r="I205" s="41"/>
      <c r="J205" s="41"/>
    </row>
    <row r="206" spans="2:10" s="35" customFormat="1" ht="14.25">
      <c r="B206" s="30">
        <v>43344</v>
      </c>
      <c r="C206" s="27">
        <v>201918962</v>
      </c>
      <c r="D206" s="73">
        <f t="shared" si="3"/>
        <v>14823356.61107697</v>
      </c>
      <c r="E206" s="82">
        <v>0.037414030875804895</v>
      </c>
      <c r="F206" s="67">
        <v>0.033860148714465105</v>
      </c>
      <c r="G206" s="103"/>
      <c r="H206" s="80"/>
      <c r="I206" s="41"/>
      <c r="J206" s="41"/>
    </row>
    <row r="207" spans="2:10" s="35" customFormat="1" ht="14.25">
      <c r="B207" s="30">
        <v>43374</v>
      </c>
      <c r="C207" s="27">
        <v>215829287</v>
      </c>
      <c r="D207" s="73">
        <f t="shared" si="3"/>
        <v>15695968.012616416</v>
      </c>
      <c r="E207" s="82">
        <v>0.03716888342388084</v>
      </c>
      <c r="F207" s="67">
        <v>0.03343693707231574</v>
      </c>
      <c r="G207" s="103"/>
      <c r="H207" s="80"/>
      <c r="I207" s="41"/>
      <c r="J207" s="41"/>
    </row>
    <row r="208" spans="2:10" s="35" customFormat="1" ht="14.25">
      <c r="B208" s="30">
        <v>43405</v>
      </c>
      <c r="C208" s="27">
        <v>192364586</v>
      </c>
      <c r="D208" s="73">
        <f t="shared" si="3"/>
        <v>13848661.303994041</v>
      </c>
      <c r="E208" s="82">
        <v>0.036710262631146</v>
      </c>
      <c r="F208" s="67">
        <v>0.033184630792155</v>
      </c>
      <c r="G208" s="103"/>
      <c r="H208" s="80"/>
      <c r="I208" s="41"/>
      <c r="J208" s="41"/>
    </row>
    <row r="209" spans="2:11" s="35" customFormat="1" ht="14.25">
      <c r="B209" s="31">
        <v>43435</v>
      </c>
      <c r="C209" s="72">
        <v>178794285</v>
      </c>
      <c r="D209" s="72">
        <f t="shared" si="3"/>
        <v>12937284.739597118</v>
      </c>
      <c r="E209" s="116">
        <v>0.03718247009850685</v>
      </c>
      <c r="F209" s="68">
        <v>0.03306849245864689</v>
      </c>
      <c r="G209" s="108"/>
      <c r="H209" s="80"/>
      <c r="I209" s="41"/>
      <c r="J209" s="41"/>
      <c r="K209" s="41"/>
    </row>
    <row r="210" spans="2:11" s="35" customFormat="1" ht="14.25">
      <c r="B210" s="30">
        <v>43466</v>
      </c>
      <c r="C210" s="73">
        <v>153832508.66000003</v>
      </c>
      <c r="D210" s="73">
        <f t="shared" si="3"/>
        <v>11194164.859212846</v>
      </c>
      <c r="E210" s="82">
        <v>0.037683616746510516</v>
      </c>
      <c r="F210" s="69">
        <v>0.03296543732669204</v>
      </c>
      <c r="G210" s="103"/>
      <c r="H210" s="80"/>
      <c r="I210" s="41"/>
      <c r="J210" s="41"/>
      <c r="K210" s="41"/>
    </row>
    <row r="211" spans="2:11" s="35" customFormat="1" ht="14.25">
      <c r="B211" s="30">
        <v>43497</v>
      </c>
      <c r="C211" s="73">
        <v>117258784</v>
      </c>
      <c r="D211" s="73">
        <f t="shared" si="3"/>
        <v>8717669.15024456</v>
      </c>
      <c r="E211" s="82">
        <v>0.038433184194326266</v>
      </c>
      <c r="F211" s="69">
        <v>0.033746964429320694</v>
      </c>
      <c r="G211" s="103"/>
      <c r="H211" s="80"/>
      <c r="I211" s="41"/>
      <c r="J211" s="41"/>
      <c r="K211" s="41"/>
    </row>
    <row r="212" spans="2:8" s="41" customFormat="1" ht="14.25">
      <c r="B212" s="30">
        <v>43525</v>
      </c>
      <c r="C212" s="73">
        <v>133154821</v>
      </c>
      <c r="D212" s="73">
        <f t="shared" si="3"/>
        <v>10120324.552450228</v>
      </c>
      <c r="E212" s="82">
        <v>0.03902956152406674</v>
      </c>
      <c r="F212" s="69">
        <v>0.034760915937600556</v>
      </c>
      <c r="G212" s="103"/>
      <c r="H212" s="80"/>
    </row>
    <row r="213" spans="2:8" s="41" customFormat="1" ht="14.25">
      <c r="B213" s="30">
        <v>43556</v>
      </c>
      <c r="C213" s="73">
        <v>136000891</v>
      </c>
      <c r="D213" s="73">
        <f t="shared" si="3"/>
        <v>10284664.239681939</v>
      </c>
      <c r="E213" s="82">
        <v>0.03910110337245398</v>
      </c>
      <c r="F213" s="69">
        <v>0.03431834880093334</v>
      </c>
      <c r="G213" s="103"/>
      <c r="H213" s="80"/>
    </row>
    <row r="214" spans="2:8" s="41" customFormat="1" ht="14.25">
      <c r="B214" s="30">
        <v>43586</v>
      </c>
      <c r="C214" s="73">
        <v>150111653</v>
      </c>
      <c r="D214" s="73">
        <f t="shared" si="3"/>
        <v>11501242.245731587</v>
      </c>
      <c r="E214" s="82">
        <v>0.03975194096632447</v>
      </c>
      <c r="F214" s="69">
        <v>0.0346343867060941</v>
      </c>
      <c r="G214" s="103"/>
      <c r="H214" s="80"/>
    </row>
    <row r="215" spans="2:8" s="41" customFormat="1" ht="14.25">
      <c r="B215" s="30">
        <v>43617</v>
      </c>
      <c r="C215" s="73">
        <v>157198304</v>
      </c>
      <c r="D215" s="73">
        <f t="shared" si="3"/>
        <v>11894944.68076498</v>
      </c>
      <c r="E215" s="82">
        <v>0.039123419274365585</v>
      </c>
      <c r="F215" s="69">
        <v>0.03434105004538754</v>
      </c>
      <c r="G215" s="103"/>
      <c r="H215" s="80"/>
    </row>
    <row r="216" spans="2:8" s="41" customFormat="1" ht="14.25">
      <c r="B216" s="30">
        <v>43647</v>
      </c>
      <c r="C216" s="73">
        <v>170055591</v>
      </c>
      <c r="D216" s="73">
        <f t="shared" si="3"/>
        <v>12700705.985970246</v>
      </c>
      <c r="E216" s="82">
        <v>0.038150684086623414</v>
      </c>
      <c r="F216" s="69">
        <v>0.03435961938614345</v>
      </c>
      <c r="G216" s="103"/>
      <c r="H216" s="80"/>
    </row>
    <row r="217" spans="2:8" s="41" customFormat="1" ht="14.25">
      <c r="B217" s="30">
        <v>43678</v>
      </c>
      <c r="C217" s="73">
        <v>181488350</v>
      </c>
      <c r="D217" s="73">
        <f t="shared" si="3"/>
        <v>13451835.104398578</v>
      </c>
      <c r="E217" s="82">
        <v>0.037679358512912056</v>
      </c>
      <c r="F217" s="69">
        <v>0.03428137109832948</v>
      </c>
      <c r="G217" s="103"/>
      <c r="H217" s="80"/>
    </row>
    <row r="218" spans="2:8" s="41" customFormat="1" ht="14.25">
      <c r="B218" s="30">
        <v>43709</v>
      </c>
      <c r="C218" s="73">
        <v>198560891</v>
      </c>
      <c r="D218" s="73">
        <f t="shared" si="3"/>
        <v>14753156.272347054</v>
      </c>
      <c r="E218" s="82">
        <v>0.03724004631475339</v>
      </c>
      <c r="F218" s="69">
        <v>0.03489627730598962</v>
      </c>
      <c r="G218" s="103"/>
      <c r="H218" s="80"/>
    </row>
    <row r="219" spans="2:8" s="41" customFormat="1" ht="14.25">
      <c r="B219" s="30">
        <v>43739</v>
      </c>
      <c r="C219" s="73">
        <v>213043805</v>
      </c>
      <c r="D219" s="73">
        <f t="shared" si="3"/>
        <v>15788132.97213901</v>
      </c>
      <c r="E219" s="82">
        <v>0.0374225721414845</v>
      </c>
      <c r="F219" s="69">
        <v>0.03452640773601025</v>
      </c>
      <c r="G219" s="103"/>
      <c r="H219" s="80"/>
    </row>
    <row r="220" spans="2:8" s="41" customFormat="1" ht="14.25">
      <c r="B220" s="30">
        <v>43770</v>
      </c>
      <c r="C220" s="73">
        <v>193658936</v>
      </c>
      <c r="D220" s="73">
        <f t="shared" si="3"/>
        <v>13964826.129390204</v>
      </c>
      <c r="E220" s="82">
        <v>0.03659264306288952</v>
      </c>
      <c r="F220" s="69">
        <v>0.03341746801593613</v>
      </c>
      <c r="G220" s="103"/>
      <c r="H220" s="80"/>
    </row>
    <row r="221" spans="1:8" s="41" customFormat="1" ht="15.75" customHeight="1">
      <c r="A221" s="80"/>
      <c r="B221" s="31">
        <v>43800</v>
      </c>
      <c r="C221" s="72">
        <v>165664097.2</v>
      </c>
      <c r="D221" s="72">
        <f t="shared" si="3"/>
        <v>11977992.463249177</v>
      </c>
      <c r="E221" s="116">
        <v>0.03753872260167412</v>
      </c>
      <c r="F221" s="68">
        <v>0.03265825485397235</v>
      </c>
      <c r="G221" s="103"/>
      <c r="H221" s="80"/>
    </row>
    <row r="222" spans="2:8" s="41" customFormat="1" ht="14.25">
      <c r="B222" s="29">
        <v>43831</v>
      </c>
      <c r="C222" s="81">
        <v>154525341</v>
      </c>
      <c r="D222" s="73">
        <f t="shared" si="3"/>
        <v>11241752.084075326</v>
      </c>
      <c r="E222" s="115">
        <v>0.03739749596965185</v>
      </c>
      <c r="F222" s="66">
        <v>0.0332337826354775</v>
      </c>
      <c r="G222" s="107"/>
      <c r="H222" s="80"/>
    </row>
    <row r="223" spans="2:8" s="41" customFormat="1" ht="14.25">
      <c r="B223" s="30">
        <v>43862</v>
      </c>
      <c r="C223" s="73">
        <v>130301795</v>
      </c>
      <c r="D223" s="73">
        <f t="shared" si="3"/>
        <v>9662791.650253074</v>
      </c>
      <c r="E223" s="82">
        <v>0.03801429026906283</v>
      </c>
      <c r="F223" s="69">
        <v>0.03398280782732608</v>
      </c>
      <c r="G223" s="103"/>
      <c r="H223" s="80"/>
    </row>
    <row r="224" spans="2:8" s="41" customFormat="1" ht="14.25">
      <c r="B224" s="30">
        <v>43891</v>
      </c>
      <c r="C224" s="73">
        <v>135096223</v>
      </c>
      <c r="D224" s="73">
        <f t="shared" si="3"/>
        <v>10214710.47046909</v>
      </c>
      <c r="E224" s="82">
        <v>0.0392414932092275</v>
      </c>
      <c r="F224" s="69">
        <v>0.0341668849918669</v>
      </c>
      <c r="G224" s="103"/>
      <c r="H224" s="80"/>
    </row>
    <row r="225" spans="2:8" s="41" customFormat="1" ht="14.25">
      <c r="B225" s="30">
        <v>43922</v>
      </c>
      <c r="C225" s="73">
        <v>143915580</v>
      </c>
      <c r="D225" s="73">
        <f t="shared" si="3"/>
        <v>11005858.994397016</v>
      </c>
      <c r="E225" s="82">
        <v>0.03961769921485941</v>
      </c>
      <c r="F225" s="69">
        <v>0.03462930027303626</v>
      </c>
      <c r="G225" s="103"/>
      <c r="H225" s="80"/>
    </row>
    <row r="226" spans="2:8" s="41" customFormat="1" ht="14.25">
      <c r="B226" s="30">
        <v>43952</v>
      </c>
      <c r="C226" s="73">
        <v>161159627</v>
      </c>
      <c r="D226" s="73">
        <f t="shared" si="3"/>
        <v>12506653.604051042</v>
      </c>
      <c r="E226" s="82">
        <v>0.039949612633145316</v>
      </c>
      <c r="F226" s="69">
        <v>0.03539420868170161</v>
      </c>
      <c r="G226" s="103"/>
      <c r="H226" s="80"/>
    </row>
    <row r="227" spans="2:8" s="41" customFormat="1" ht="14.25">
      <c r="B227" s="30">
        <v>43983</v>
      </c>
      <c r="C227" s="73">
        <v>166429499.5</v>
      </c>
      <c r="D227" s="73">
        <f t="shared" si="3"/>
        <v>12607445.214694936</v>
      </c>
      <c r="E227" s="82">
        <v>0.038802541750396505</v>
      </c>
      <c r="F227" s="69">
        <v>0.03474354298393483</v>
      </c>
      <c r="G227" s="103"/>
      <c r="H227" s="80"/>
    </row>
    <row r="228" spans="2:8" s="41" customFormat="1" ht="14.25">
      <c r="B228" s="30">
        <v>44013</v>
      </c>
      <c r="C228" s="73">
        <v>178176819</v>
      </c>
      <c r="D228" s="73">
        <f t="shared" si="3"/>
        <v>13423759.419597518</v>
      </c>
      <c r="E228" s="82">
        <v>0.03804610424946977</v>
      </c>
      <c r="F228" s="69">
        <v>0.035099079330957544</v>
      </c>
      <c r="G228" s="103"/>
      <c r="H228" s="80"/>
    </row>
    <row r="229" spans="2:8" s="41" customFormat="1" ht="14.25">
      <c r="B229" s="30">
        <v>44044</v>
      </c>
      <c r="C229" s="73">
        <v>199211085</v>
      </c>
      <c r="D229" s="73">
        <f t="shared" si="3"/>
        <v>14877001.780302817</v>
      </c>
      <c r="E229" s="82">
        <v>0.037302643204279756</v>
      </c>
      <c r="F229" s="69">
        <v>0.03520181129852909</v>
      </c>
      <c r="G229" s="103"/>
      <c r="H229" s="80"/>
    </row>
    <row r="230" spans="2:8" s="41" customFormat="1" ht="14.25">
      <c r="B230" s="30">
        <v>44075</v>
      </c>
      <c r="C230" s="73">
        <v>206957336.5</v>
      </c>
      <c r="D230" s="73">
        <f t="shared" si="3"/>
        <v>15526694.970746208</v>
      </c>
      <c r="E230" s="82">
        <v>0.037648015627409374</v>
      </c>
      <c r="F230" s="69">
        <v>0.03519048042004437</v>
      </c>
      <c r="G230" s="103"/>
      <c r="H230" s="80"/>
    </row>
    <row r="231" spans="2:8" s="41" customFormat="1" ht="14.25">
      <c r="B231" s="30">
        <v>44105</v>
      </c>
      <c r="C231" s="73">
        <v>222015218</v>
      </c>
      <c r="D231" s="73">
        <f t="shared" si="3"/>
        <v>16452007.267463204</v>
      </c>
      <c r="E231" s="82">
        <v>0.03742328167952492</v>
      </c>
      <c r="F231" s="69">
        <v>0.034521437847629746</v>
      </c>
      <c r="G231" s="103"/>
      <c r="H231" s="80"/>
    </row>
    <row r="232" spans="2:8" s="41" customFormat="1" ht="14.25">
      <c r="B232" s="30">
        <v>44136</v>
      </c>
      <c r="C232" s="73">
        <v>198762049</v>
      </c>
      <c r="D232" s="73">
        <f t="shared" si="3"/>
        <v>14369049.928764483</v>
      </c>
      <c r="E232" s="82">
        <v>0.03666161863335224</v>
      </c>
      <c r="F232" s="69">
        <v>0.03352549194237858</v>
      </c>
      <c r="G232" s="103"/>
      <c r="H232" s="80"/>
    </row>
    <row r="233" spans="2:8" s="41" customFormat="1" ht="14.25">
      <c r="B233" s="31">
        <v>44166</v>
      </c>
      <c r="C233" s="72">
        <v>181066064</v>
      </c>
      <c r="D233" s="72">
        <f t="shared" si="3"/>
        <v>13208318.648827547</v>
      </c>
      <c r="E233" s="116">
        <v>0.037487889888289494</v>
      </c>
      <c r="F233" s="68">
        <v>0.033334936075760414</v>
      </c>
      <c r="G233" s="108"/>
      <c r="H233" s="80"/>
    </row>
    <row r="234" spans="2:8" s="41" customFormat="1" ht="14.25">
      <c r="B234" s="30">
        <v>44197</v>
      </c>
      <c r="C234" s="73">
        <v>160443428</v>
      </c>
      <c r="D234" s="73">
        <f t="shared" si="3"/>
        <v>11811072.22144218</v>
      </c>
      <c r="E234" s="82">
        <v>0.037789499842258024</v>
      </c>
      <c r="F234" s="69">
        <v>0.03368155105779607</v>
      </c>
      <c r="G234" s="104"/>
      <c r="H234" s="80"/>
    </row>
    <row r="235" spans="2:8" s="41" customFormat="1" ht="14.25">
      <c r="B235" s="30">
        <v>44228</v>
      </c>
      <c r="C235" s="73">
        <v>133919443</v>
      </c>
      <c r="D235" s="73">
        <f t="shared" si="3"/>
        <v>10118723.477858925</v>
      </c>
      <c r="E235" s="82">
        <v>0.03877011854529167</v>
      </c>
      <c r="F235" s="69">
        <v>0.034587439972645594</v>
      </c>
      <c r="G235" s="104"/>
      <c r="H235" s="80"/>
    </row>
    <row r="236" spans="2:8" s="41" customFormat="1" ht="14.25">
      <c r="B236" s="30">
        <v>44256</v>
      </c>
      <c r="C236" s="73">
        <v>143300921</v>
      </c>
      <c r="D236" s="73">
        <f t="shared" si="3"/>
        <v>11007202.35074331</v>
      </c>
      <c r="E236" s="82">
        <v>0.03965221808488168</v>
      </c>
      <c r="F236" s="69">
        <v>0.034922349541397786</v>
      </c>
      <c r="G236" s="104"/>
      <c r="H236" s="80"/>
    </row>
    <row r="237" spans="2:8" s="41" customFormat="1" ht="14.25">
      <c r="B237" s="30">
        <v>44287</v>
      </c>
      <c r="C237" s="73">
        <v>149060959.8</v>
      </c>
      <c r="D237" s="73">
        <f t="shared" si="3"/>
        <v>11463756.393495366</v>
      </c>
      <c r="E237" s="82">
        <v>0.04003982141004441</v>
      </c>
      <c r="F237" s="69">
        <v>0.034626681416332086</v>
      </c>
      <c r="G237" s="104"/>
      <c r="H237" s="80"/>
    </row>
    <row r="238" spans="2:8" s="41" customFormat="1" ht="14.25">
      <c r="B238" s="30">
        <v>44317</v>
      </c>
      <c r="C238" s="73">
        <v>168178793.92</v>
      </c>
      <c r="D238" s="73">
        <f t="shared" si="3"/>
        <v>12956304.883091884</v>
      </c>
      <c r="E238" s="82">
        <v>0.03989288377949316</v>
      </c>
      <c r="F238" s="69">
        <v>0.03490213934146263</v>
      </c>
      <c r="G238" s="104"/>
      <c r="H238" s="80"/>
    </row>
    <row r="239" spans="2:8" s="41" customFormat="1" ht="14.25">
      <c r="B239" s="30">
        <v>44348</v>
      </c>
      <c r="C239" s="73">
        <v>168952130</v>
      </c>
      <c r="D239" s="73">
        <f t="shared" si="3"/>
        <v>12938645.160818147</v>
      </c>
      <c r="E239" s="82">
        <v>0.039796523892949194</v>
      </c>
      <c r="F239" s="69">
        <v>0.03455466314606621</v>
      </c>
      <c r="G239" s="104"/>
      <c r="H239" s="80"/>
    </row>
    <row r="240" spans="2:8" s="41" customFormat="1" ht="14.25">
      <c r="B240" s="30">
        <v>44378</v>
      </c>
      <c r="C240" s="73">
        <v>185273532</v>
      </c>
      <c r="D240" s="73">
        <f t="shared" si="3"/>
        <v>14072807.551682495</v>
      </c>
      <c r="E240" s="82">
        <v>0.03894782936468033</v>
      </c>
      <c r="F240" s="69">
        <v>0.034796756845776315</v>
      </c>
      <c r="G240" s="104"/>
      <c r="H240" s="80"/>
    </row>
    <row r="241" spans="2:8" s="41" customFormat="1" ht="14.25">
      <c r="B241" s="30">
        <v>44409</v>
      </c>
      <c r="C241" s="73">
        <v>202900529</v>
      </c>
      <c r="D241" s="73">
        <f t="shared" si="3"/>
        <v>15404616.21731026</v>
      </c>
      <c r="E241" s="82">
        <v>0.038296461804712974</v>
      </c>
      <c r="F241" s="69">
        <v>0.03541422859500749</v>
      </c>
      <c r="G241" s="104"/>
      <c r="H241" s="80"/>
    </row>
    <row r="242" spans="2:8" s="41" customFormat="1" ht="14.25">
      <c r="B242" s="30">
        <v>44440</v>
      </c>
      <c r="C242" s="73">
        <v>206828905</v>
      </c>
      <c r="D242" s="73">
        <f t="shared" si="3"/>
        <v>15547779.05043858</v>
      </c>
      <c r="E242" s="82">
        <v>0.03826988200958944</v>
      </c>
      <c r="F242" s="69">
        <v>0.03471281408373783</v>
      </c>
      <c r="G242" s="104"/>
      <c r="H242" s="80"/>
    </row>
    <row r="243" spans="2:8" s="41" customFormat="1" ht="14.25">
      <c r="B243" s="30">
        <v>44470</v>
      </c>
      <c r="C243" s="73">
        <v>219982465</v>
      </c>
      <c r="D243" s="73">
        <f t="shared" si="3"/>
        <v>16351266.832992155</v>
      </c>
      <c r="E243" s="82">
        <v>0.03785637438322947</v>
      </c>
      <c r="F243" s="69">
        <v>0.03430854268282318</v>
      </c>
      <c r="G243" s="104"/>
      <c r="H243" s="80"/>
    </row>
    <row r="244" spans="2:8" s="41" customFormat="1" ht="14.25">
      <c r="B244" s="30">
        <v>44501</v>
      </c>
      <c r="C244" s="73">
        <v>193198682</v>
      </c>
      <c r="D244" s="73">
        <f t="shared" si="3"/>
        <v>14034399.767228467</v>
      </c>
      <c r="E244" s="82">
        <v>0.03747799852881825</v>
      </c>
      <c r="F244" s="69">
        <v>0.033048522154016345</v>
      </c>
      <c r="G244" s="104"/>
      <c r="H244" s="80"/>
    </row>
    <row r="245" spans="2:8" s="41" customFormat="1" ht="14.25">
      <c r="B245" s="31">
        <v>44531</v>
      </c>
      <c r="C245" s="72">
        <v>185913012</v>
      </c>
      <c r="D245" s="72">
        <f t="shared" si="3"/>
        <v>13504161.419891398</v>
      </c>
      <c r="E245" s="116">
        <v>0.03690895348311871</v>
      </c>
      <c r="F245" s="68">
        <v>0.033612395124754134</v>
      </c>
      <c r="G245" s="104"/>
      <c r="H245" s="80"/>
    </row>
    <row r="246" spans="2:13" s="41" customFormat="1" ht="14.25">
      <c r="B246" s="29">
        <v>44562</v>
      </c>
      <c r="C246" s="81">
        <v>159189149.505</v>
      </c>
      <c r="D246" s="81">
        <f t="shared" si="3"/>
        <v>11682730.684363425</v>
      </c>
      <c r="E246" s="115">
        <v>0.03783292905027939</v>
      </c>
      <c r="F246" s="66">
        <v>0.0334185162296256</v>
      </c>
      <c r="G246" s="106"/>
      <c r="H246" s="80"/>
      <c r="J246" s="8"/>
      <c r="K246" s="8"/>
      <c r="L246" s="8"/>
      <c r="M246" s="8"/>
    </row>
    <row r="247" spans="2:8" s="41" customFormat="1" ht="14.25">
      <c r="B247" s="30">
        <v>44593</v>
      </c>
      <c r="C247" s="73">
        <v>132977329.154</v>
      </c>
      <c r="D247" s="73">
        <f t="shared" si="3"/>
        <v>10098468.250344444</v>
      </c>
      <c r="E247" s="82">
        <v>0.03898818812283516</v>
      </c>
      <c r="F247" s="69">
        <v>0.034741207477945804</v>
      </c>
      <c r="G247" s="104"/>
      <c r="H247" s="80"/>
    </row>
    <row r="248" spans="2:8" s="41" customFormat="1" ht="14.25">
      <c r="B248" s="30">
        <v>44621</v>
      </c>
      <c r="C248" s="73">
        <v>140769195.718</v>
      </c>
      <c r="D248" s="73">
        <f t="shared" si="3"/>
        <v>10987831.910330754</v>
      </c>
      <c r="E248" s="82">
        <v>0.040269527962401755</v>
      </c>
      <c r="F248" s="69">
        <v>0.035512662287271075</v>
      </c>
      <c r="G248" s="104"/>
      <c r="H248" s="80"/>
    </row>
    <row r="249" spans="2:8" s="41" customFormat="1" ht="14.25">
      <c r="B249" s="30">
        <v>44652</v>
      </c>
      <c r="C249" s="73">
        <v>146536774.94200003</v>
      </c>
      <c r="D249" s="73">
        <f t="shared" si="3"/>
        <v>11468731.100767607</v>
      </c>
      <c r="E249" s="82">
        <v>0.040417428595393684</v>
      </c>
      <c r="F249" s="69">
        <v>0.035568209777649046</v>
      </c>
      <c r="G249" s="104"/>
      <c r="H249" s="80"/>
    </row>
    <row r="250" spans="2:8" s="41" customFormat="1" ht="14.25">
      <c r="B250" s="30">
        <v>44682</v>
      </c>
      <c r="C250" s="73">
        <v>164669853</v>
      </c>
      <c r="D250" s="73">
        <f t="shared" si="3"/>
        <v>12822356.845985113</v>
      </c>
      <c r="E250" s="82">
        <v>0.04011536298339436</v>
      </c>
      <c r="F250" s="69">
        <v>0.03548372157844781</v>
      </c>
      <c r="G250" s="104"/>
      <c r="H250" s="80"/>
    </row>
    <row r="251" spans="2:8" s="41" customFormat="1" ht="14.25">
      <c r="B251" s="30">
        <v>44713</v>
      </c>
      <c r="C251" s="73">
        <v>167017776.293</v>
      </c>
      <c r="D251" s="73">
        <f t="shared" si="3"/>
        <v>12922221.497725964</v>
      </c>
      <c r="E251" s="82">
        <v>0.03986564998926345</v>
      </c>
      <c r="F251" s="69">
        <v>0.0352511812412507</v>
      </c>
      <c r="G251" s="104"/>
      <c r="H251" s="80"/>
    </row>
    <row r="252" spans="2:8" s="41" customFormat="1" ht="14.25">
      <c r="B252" s="30">
        <v>44743</v>
      </c>
      <c r="C252" s="73">
        <v>177120401.932</v>
      </c>
      <c r="D252" s="73">
        <f t="shared" si="3"/>
        <v>13496888.633250622</v>
      </c>
      <c r="E252" s="82">
        <v>0.03946551826906412</v>
      </c>
      <c r="F252" s="69">
        <v>0.03451678545853682</v>
      </c>
      <c r="G252" s="104"/>
      <c r="H252" s="80"/>
    </row>
    <row r="253" spans="2:8" s="41" customFormat="1" ht="14.25">
      <c r="B253" s="30">
        <v>44774</v>
      </c>
      <c r="C253" s="73">
        <v>199521242.027</v>
      </c>
      <c r="D253" s="73">
        <f t="shared" si="3"/>
        <v>14854412.717605902</v>
      </c>
      <c r="E253" s="82">
        <v>0.037719528712704134</v>
      </c>
      <c r="F253" s="69">
        <v>0.03456229839247256</v>
      </c>
      <c r="G253" s="104"/>
      <c r="H253" s="80"/>
    </row>
    <row r="254" spans="2:8" s="41" customFormat="1" ht="14.25">
      <c r="B254" s="30">
        <v>44805</v>
      </c>
      <c r="C254" s="73">
        <v>211090503.853</v>
      </c>
      <c r="D254" s="73">
        <f t="shared" si="3"/>
        <v>15797164.90345725</v>
      </c>
      <c r="E254" s="82">
        <v>0.03780959287632641</v>
      </c>
      <c r="F254" s="69">
        <v>0.03484669920874011</v>
      </c>
      <c r="G254" s="104"/>
      <c r="H254" s="80"/>
    </row>
    <row r="255" spans="2:8" s="41" customFormat="1" ht="14.25">
      <c r="B255" s="30">
        <v>44835</v>
      </c>
      <c r="C255" s="73">
        <v>216215852</v>
      </c>
      <c r="D255" s="73">
        <f t="shared" si="3"/>
        <v>16114714.43456145</v>
      </c>
      <c r="E255" s="82">
        <v>0.03812914257097555</v>
      </c>
      <c r="F255" s="69">
        <v>0.034230740736574776</v>
      </c>
      <c r="G255" s="104"/>
      <c r="H255" s="80"/>
    </row>
    <row r="256" spans="2:8" s="41" customFormat="1" ht="14.25">
      <c r="B256" s="30">
        <v>44866</v>
      </c>
      <c r="C256" s="73">
        <v>191539971.96</v>
      </c>
      <c r="D256" s="73">
        <f t="shared" si="3"/>
        <v>14153529.542340716</v>
      </c>
      <c r="E256" s="82">
        <v>0.03820828400513406</v>
      </c>
      <c r="F256" s="69">
        <v>0.03353282923193044</v>
      </c>
      <c r="G256" s="104"/>
      <c r="H256" s="80"/>
    </row>
    <row r="257" spans="2:8" s="41" customFormat="1" ht="14.25">
      <c r="B257" s="30">
        <v>44896</v>
      </c>
      <c r="C257" s="73">
        <f>182321466.864+278142</f>
        <v>182599608.864</v>
      </c>
      <c r="D257" s="73">
        <f t="shared" si="3"/>
        <v>13369555.502733827</v>
      </c>
      <c r="E257" s="82">
        <v>0.03793781062520831</v>
      </c>
      <c r="F257" s="69">
        <v>0.033147505790751756</v>
      </c>
      <c r="G257" s="105"/>
      <c r="H257" s="80"/>
    </row>
    <row r="258" spans="2:8" s="41" customFormat="1" ht="14.25">
      <c r="B258" s="29">
        <v>44927</v>
      </c>
      <c r="C258" s="81">
        <v>158321205.021</v>
      </c>
      <c r="D258" s="110">
        <f t="shared" si="3"/>
        <v>11731604.433163961</v>
      </c>
      <c r="E258" s="115">
        <v>0.038086888273059456</v>
      </c>
      <c r="F258" s="66">
        <v>0.03385487856198493</v>
      </c>
      <c r="G258" s="106"/>
      <c r="H258" s="80"/>
    </row>
    <row r="259" spans="2:8" s="41" customFormat="1" ht="14.25">
      <c r="B259" s="30">
        <v>44958</v>
      </c>
      <c r="C259" s="73">
        <v>120835789</v>
      </c>
      <c r="D259" s="111">
        <f t="shared" si="3"/>
        <v>9170601.02101984</v>
      </c>
      <c r="E259" s="82">
        <v>0.03906969912172857</v>
      </c>
      <c r="F259" s="69">
        <v>0.034612909405058685</v>
      </c>
      <c r="G259" s="104"/>
      <c r="H259" s="80"/>
    </row>
    <row r="260" spans="2:8" s="41" customFormat="1" ht="14.25">
      <c r="B260" s="30">
        <v>44986</v>
      </c>
      <c r="C260" s="73">
        <v>133196006.01</v>
      </c>
      <c r="D260" s="111">
        <f t="shared" si="3"/>
        <v>10252718.190302804</v>
      </c>
      <c r="E260" s="82">
        <v>0.03982379055803775</v>
      </c>
      <c r="F260" s="69">
        <v>0.03490889571818396</v>
      </c>
      <c r="G260" s="104"/>
      <c r="H260" s="80"/>
    </row>
    <row r="261" spans="2:8" s="41" customFormat="1" ht="14.25">
      <c r="B261" s="30">
        <v>45017</v>
      </c>
      <c r="C261" s="73">
        <v>152414569.222</v>
      </c>
      <c r="D261" s="111">
        <f t="shared" si="3"/>
        <v>11963358.288103234</v>
      </c>
      <c r="E261" s="82">
        <v>0.04047191806109618</v>
      </c>
      <c r="F261" s="69">
        <v>0.035734123255110196</v>
      </c>
      <c r="G261" s="104"/>
      <c r="H261" s="80"/>
    </row>
    <row r="262" spans="2:8" s="41" customFormat="1" ht="14.25">
      <c r="B262" s="30">
        <v>45047</v>
      </c>
      <c r="C262" s="73">
        <v>169742313.76</v>
      </c>
      <c r="D262" s="111">
        <f t="shared" si="3"/>
        <v>13275412.608335556</v>
      </c>
      <c r="E262" s="82">
        <v>0.04036035299227524</v>
      </c>
      <c r="F262" s="69">
        <v>0.03557092082907526</v>
      </c>
      <c r="G262" s="104"/>
      <c r="H262" s="80"/>
    </row>
    <row r="263" spans="2:8" s="41" customFormat="1" ht="14.25">
      <c r="B263" s="30">
        <v>45078</v>
      </c>
      <c r="C263" s="73">
        <v>176269807.051</v>
      </c>
      <c r="D263" s="111">
        <f>C263*1.03*(E263+F263)</f>
        <v>13581907.322685875</v>
      </c>
      <c r="E263" s="82">
        <v>0.03940460564247667</v>
      </c>
      <c r="F263" s="69">
        <v>0.035402974904770575</v>
      </c>
      <c r="G263" s="104"/>
      <c r="H263" s="80"/>
    </row>
    <row r="264" spans="2:8" s="41" customFormat="1" ht="14.25">
      <c r="B264" s="30">
        <v>45108</v>
      </c>
      <c r="C264" s="73">
        <v>188593218.477</v>
      </c>
      <c r="D264" s="111">
        <f>C264*1.03*(E264+F264)</f>
        <v>14557654.00873252</v>
      </c>
      <c r="E264" s="82">
        <v>0.039659274918383995</v>
      </c>
      <c r="F264" s="69">
        <v>0.035283211258000054</v>
      </c>
      <c r="G264" s="104"/>
      <c r="H264" s="80"/>
    </row>
    <row r="265" spans="2:8" s="41" customFormat="1" ht="14.25">
      <c r="B265" s="30">
        <v>45139</v>
      </c>
      <c r="C265" s="73">
        <v>205136958.28</v>
      </c>
      <c r="D265" s="111">
        <f>C265*1.03*(E265+F265)</f>
        <v>15728382.392379832</v>
      </c>
      <c r="E265" s="82">
        <v>0.03880149424318954</v>
      </c>
      <c r="F265" s="69">
        <v>0.03563791587283659</v>
      </c>
      <c r="G265" s="104"/>
      <c r="H265" s="80"/>
    </row>
    <row r="266" spans="2:8" s="41" customFormat="1" ht="14.25">
      <c r="B266" s="30">
        <v>45170</v>
      </c>
      <c r="C266" s="73">
        <v>208184006.69</v>
      </c>
      <c r="D266" s="111">
        <f>C266*1.03*(E266+F266)</f>
        <v>16017908.062690997</v>
      </c>
      <c r="E266" s="82">
        <v>0.038803509951225335</v>
      </c>
      <c r="F266" s="69">
        <v>0.03589659453044765</v>
      </c>
      <c r="G266" s="104"/>
      <c r="H266" s="80"/>
    </row>
    <row r="267" spans="2:8" s="41" customFormat="1" ht="14.25">
      <c r="B267" s="30">
        <v>45200</v>
      </c>
      <c r="C267" s="73">
        <v>221069346.437</v>
      </c>
      <c r="D267" s="73">
        <v>16788756.362871792</v>
      </c>
      <c r="E267" s="82">
        <v>0.03865581346345532</v>
      </c>
      <c r="F267" s="69">
        <v>0.035075274685827135</v>
      </c>
      <c r="G267" s="104"/>
      <c r="H267" s="80"/>
    </row>
    <row r="268" spans="2:8" s="41" customFormat="1" ht="14.25">
      <c r="B268" s="30">
        <v>45231</v>
      </c>
      <c r="C268" s="73">
        <v>195949364.981</v>
      </c>
      <c r="D268" s="73">
        <f>C268*1.03*(E268+F268)</f>
        <v>14688509.906530006</v>
      </c>
      <c r="E268" s="82">
        <v>0.038229507146367324</v>
      </c>
      <c r="F268" s="69">
        <v>0.03454791283161297</v>
      </c>
      <c r="G268" s="104"/>
      <c r="H268" s="80"/>
    </row>
    <row r="269" spans="2:8" s="41" customFormat="1" ht="14.25">
      <c r="B269" s="31">
        <v>45261</v>
      </c>
      <c r="C269" s="109">
        <v>184707191.64324275</v>
      </c>
      <c r="D269" s="109">
        <f>C269*1.03*(E269+F269)</f>
        <v>13755826.080183929</v>
      </c>
      <c r="E269" s="116">
        <v>0.03831258438066856</v>
      </c>
      <c r="F269" s="68">
        <v>0.03399196874918496</v>
      </c>
      <c r="G269" s="105"/>
      <c r="H269" s="80"/>
    </row>
    <row r="270" spans="2:8" s="41" customFormat="1" ht="14.25">
      <c r="B270" s="30">
        <v>45292</v>
      </c>
      <c r="C270" s="126">
        <v>163313496.75618964</v>
      </c>
      <c r="D270" s="126">
        <f>C270*1.03*(E270+F270)</f>
        <v>12272151.665648999</v>
      </c>
      <c r="E270" s="82">
        <v>0.038725566074583245</v>
      </c>
      <c r="F270" s="69">
        <v>0.03423050058037591</v>
      </c>
      <c r="G270" s="104"/>
      <c r="H270" s="80"/>
    </row>
    <row r="271" spans="2:8" s="41" customFormat="1" ht="14.25">
      <c r="B271" s="30">
        <v>45323</v>
      </c>
      <c r="C271" s="126">
        <v>129688570.18192723</v>
      </c>
      <c r="D271" s="126">
        <f>C271*1.03*(E271+F271)</f>
        <v>9888176.463336013</v>
      </c>
      <c r="E271" s="82">
        <v>0.039158552200166834</v>
      </c>
      <c r="F271" s="69">
        <v>0.03486625438194035</v>
      </c>
      <c r="G271" s="104"/>
      <c r="H271" s="128"/>
    </row>
    <row r="272" spans="2:8" s="41" customFormat="1" ht="14.25">
      <c r="B272" s="31">
        <v>45352</v>
      </c>
      <c r="C272" s="109">
        <v>132719105.951</v>
      </c>
      <c r="D272" s="109">
        <f>C272*1.03*(E272+F272)</f>
        <v>10519725.469005179</v>
      </c>
      <c r="E272" s="116">
        <v>0.04070879820781033</v>
      </c>
      <c r="F272" s="68">
        <v>0.036245651001891595</v>
      </c>
      <c r="G272" s="105"/>
      <c r="H272" s="128"/>
    </row>
    <row r="273" spans="2:8" s="41" customFormat="1" ht="14.25">
      <c r="B273" s="74"/>
      <c r="C273" s="74"/>
      <c r="D273" s="74"/>
      <c r="E273" s="82"/>
      <c r="F273" s="82"/>
      <c r="G273" s="113"/>
      <c r="H273" s="128"/>
    </row>
    <row r="274" spans="2:16" ht="14.25">
      <c r="B274" s="6" t="s">
        <v>59</v>
      </c>
      <c r="C274" s="1"/>
      <c r="D274" s="40"/>
      <c r="E274" s="121"/>
      <c r="F274" s="121"/>
      <c r="G274" s="121"/>
      <c r="H274" s="128"/>
      <c r="I274" s="41"/>
      <c r="M274" s="8"/>
      <c r="P274" s="24"/>
    </row>
    <row r="275" spans="2:16" s="41" customFormat="1" ht="14.25">
      <c r="B275" s="6" t="s">
        <v>45</v>
      </c>
      <c r="D275" s="71"/>
      <c r="M275" s="8"/>
      <c r="P275" s="24"/>
    </row>
    <row r="276" spans="2:16" s="41" customFormat="1" ht="14.25">
      <c r="B276" s="6"/>
      <c r="D276" s="71"/>
      <c r="M276" s="8"/>
      <c r="P276" s="24"/>
    </row>
    <row r="277" spans="2:8" ht="14.25">
      <c r="B277" s="38"/>
      <c r="C277" s="1" t="s">
        <v>16</v>
      </c>
      <c r="D277" s="40"/>
      <c r="E277" s="39"/>
      <c r="F277" s="41"/>
      <c r="G277" s="39"/>
      <c r="H277" s="39"/>
    </row>
    <row r="278" spans="2:8" ht="14.25">
      <c r="B278" s="117" t="s">
        <v>57</v>
      </c>
      <c r="C278" s="117"/>
      <c r="D278" s="117"/>
      <c r="E278" s="117"/>
      <c r="F278" s="117"/>
      <c r="G278" s="117"/>
      <c r="H278" s="117"/>
    </row>
  </sheetData>
  <sheetProtection/>
  <mergeCells count="2">
    <mergeCell ref="A1:G1"/>
    <mergeCell ref="C3:D3"/>
  </mergeCells>
  <hyperlinks>
    <hyperlink ref="E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2024-04-30T18:39:29Z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Ana Pedemonte</vt:lpwstr>
  </property>
  <property fmtid="{D5CDD505-2E9C-101B-9397-08002B2CF9AE}" pid="3" name="Order">
    <vt:lpwstr>6973200.00000000</vt:lpwstr>
  </property>
  <property fmtid="{D5CDD505-2E9C-101B-9397-08002B2CF9AE}" pid="4" name="display_urn:schemas-microsoft-com:office:office#Author">
    <vt:lpwstr>Ana Pedemonte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