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932" windowHeight="8136" activeTab="0"/>
  </bookViews>
  <sheets>
    <sheet name="Leche Tarifada al Consumidor" sheetId="1" r:id="rId1"/>
    <sheet name="Leche Tarifada Planchada" sheetId="2" r:id="rId2"/>
    <sheet name="Listado de Datos" sheetId="3" r:id="rId3"/>
  </sheets>
  <definedNames/>
  <calcPr fullCalcOnLoad="1"/>
</workbook>
</file>

<file path=xl/sharedStrings.xml><?xml version="1.0" encoding="utf-8"?>
<sst xmlns="http://schemas.openxmlformats.org/spreadsheetml/2006/main" count="160" uniqueCount="36">
  <si>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</si>
  <si>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</si>
  <si>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</si>
  <si>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</si>
  <si>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</si>
  <si>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</si>
  <si>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</si>
  <si>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</si>
  <si>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</si>
  <si>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</si>
  <si>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</si>
  <si>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</si>
  <si>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</si>
  <si>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</si>
  <si>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PROMEDIO</t>
  </si>
  <si>
    <t xml:space="preserve"> </t>
  </si>
  <si>
    <t>Fuente: Instituto Nacional de Estadísticas</t>
  </si>
  <si>
    <t>Precio de Leche Tarifada al Consumidor ($ corrientes)</t>
  </si>
  <si>
    <t>Precio de Leche Tarifada al Consumidor ($ constantes, marzo 2008 = 100)</t>
  </si>
  <si>
    <t>Volver a hoja principal</t>
  </si>
  <si>
    <t>IPC base diciembre 2010</t>
  </si>
  <si>
    <t>Precio de la Leche Tarifada al Consumidor</t>
  </si>
  <si>
    <t>Acceder al listado de datos</t>
  </si>
  <si>
    <t>Mes- Año</t>
  </si>
  <si>
    <t>Precio de Leche Tarifada al Consumidor ($ constantes, último IPC disponible = 100)</t>
  </si>
  <si>
    <t>último valor IPC disponible</t>
  </si>
  <si>
    <t/>
  </si>
  <si>
    <t>Fuente: información de Ministerio de Economía y Finanzas- Resoluciones</t>
  </si>
  <si>
    <t>Fuente: INALE, determinado en base a información de Ministerio de Economía y Finanzas, Instituto Nacional de Estadísticas</t>
  </si>
  <si>
    <t>Indice de Precios al Consumidor base diciembre 2010</t>
  </si>
  <si>
    <t>El precio presentado es al que llega al consumidor en el comercio (incluye además del valor en planchada de industria los costos de distribución y de ganancia del comerciante establecidas en la resolución del precio)</t>
  </si>
  <si>
    <t>El precio presentado es el que recibe la industria por compras mayores a 50 litros de leche en planchada establecidos por el decreto correspondiente.</t>
  </si>
  <si>
    <t>Precio de Leche Tarifada en planchada de industria ($ corrientes)</t>
  </si>
  <si>
    <t>Precio de Leche Tarifada en planchada de industria ($ constantes, marzo 2008 = 100)</t>
  </si>
  <si>
    <t>Precio de Leche Tarifada en planchada ($ constantes, último IPC disponible = 100)</t>
  </si>
  <si>
    <t>Precio de Leche Tarifada en planchada de industria más de 50 litros ($ corrientes)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</si>
</sst>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%"/>
    <numFmt numFmtId="189" formatCode="_(* #,##0_);_(* \(#,##0\);_(* &quot;-&quot;??_);_(@_)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"/>
    <numFmt numFmtId="195" formatCode="0.00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 [$€-2]\ * #,##0.00_ ;_ [$€-2]\ * \-#,##0.00_ ;_ [$€-2]\ * &quot;-&quot;??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>
      <alignment/>
      <protection/>
    </xf>
    <xf numFmtId="0" fontId="38" fillId="0" borderId="0">
      <alignment/>
      <protection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30" borderId="1" applyNumberFormat="0" applyAlignment="0" applyProtection="0"/>
    <xf numFmtId="200" fontId="4" fillId="0" borderId="0" applyFont="0" applyFill="0" applyBorder="0" applyAlignment="0" applyProtection="0"/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194" fontId="3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47" fillId="0" borderId="0" applyAlignment="0"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21" borderId="7" applyNumberFormat="0" applyAlignment="0" applyProtection="0"/>
    <xf numFmtId="0" fontId="49" fillId="0" borderId="0">
      <alignment horizontal="left" indent="1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40" fillId="0" borderId="9" applyNumberFormat="0" applyFill="0" applyAlignment="0" applyProtection="0"/>
    <xf numFmtId="0" fontId="54" fillId="34" borderId="0">
      <alignment horizontal="center" vertical="center"/>
      <protection/>
    </xf>
    <xf numFmtId="17" fontId="55" fillId="34" borderId="0">
      <alignment/>
      <protection/>
    </xf>
    <xf numFmtId="0" fontId="45" fillId="23" borderId="0">
      <alignment horizontal="left"/>
      <protection/>
    </xf>
    <xf numFmtId="0" fontId="56" fillId="0" borderId="10" applyNumberFormat="0" applyFill="0" applyAlignment="0" applyProtection="0"/>
  </cellStyleXfs>
  <cellXfs count="65">
    <xf numFmtId="0" fontId="0" fillId="0" borderId="0" xfId="0" applyFont="1" applyAlignment="1">
      <alignment/>
    </xf>
    <xf numFmtId="3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184" fontId="56" fillId="0" borderId="13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56" fillId="0" borderId="14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184" fontId="56" fillId="0" borderId="15" xfId="0" applyNumberFormat="1" applyFont="1" applyBorder="1" applyAlignment="1">
      <alignment/>
    </xf>
    <xf numFmtId="0" fontId="56" fillId="0" borderId="19" xfId="0" applyFont="1" applyBorder="1" applyAlignment="1">
      <alignment horizontal="center"/>
    </xf>
    <xf numFmtId="9" fontId="56" fillId="0" borderId="19" xfId="71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188" fontId="56" fillId="0" borderId="20" xfId="71" applyNumberFormat="1" applyFont="1" applyBorder="1" applyAlignment="1">
      <alignment/>
    </xf>
    <xf numFmtId="188" fontId="56" fillId="0" borderId="21" xfId="71" applyNumberFormat="1" applyFont="1" applyBorder="1" applyAlignment="1">
      <alignment/>
    </xf>
    <xf numFmtId="188" fontId="0" fillId="0" borderId="0" xfId="0" applyNumberFormat="1" applyAlignment="1">
      <alignment/>
    </xf>
    <xf numFmtId="188" fontId="56" fillId="0" borderId="19" xfId="0" applyNumberFormat="1" applyFont="1" applyBorder="1" applyAlignment="1">
      <alignment horizontal="center"/>
    </xf>
    <xf numFmtId="188" fontId="56" fillId="0" borderId="19" xfId="71" applyNumberFormat="1" applyFont="1" applyBorder="1" applyAlignment="1">
      <alignment/>
    </xf>
    <xf numFmtId="0" fontId="42" fillId="0" borderId="0" xfId="56" applyAlignment="1" applyProtection="1">
      <alignment/>
      <protection/>
    </xf>
    <xf numFmtId="189" fontId="0" fillId="0" borderId="0" xfId="60" applyNumberFormat="1" applyFont="1" applyAlignment="1">
      <alignment/>
    </xf>
    <xf numFmtId="189" fontId="42" fillId="0" borderId="0" xfId="56" applyNumberFormat="1" applyAlignment="1" applyProtection="1">
      <alignment/>
      <protection/>
    </xf>
    <xf numFmtId="0" fontId="56" fillId="0" borderId="0" xfId="0" applyFont="1" applyAlignment="1">
      <alignment wrapText="1"/>
    </xf>
    <xf numFmtId="0" fontId="56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center" wrapText="1"/>
    </xf>
    <xf numFmtId="189" fontId="56" fillId="0" borderId="24" xfId="60" applyNumberFormat="1" applyFont="1" applyBorder="1" applyAlignment="1">
      <alignment horizontal="center" vertical="center" wrapText="1"/>
    </xf>
    <xf numFmtId="17" fontId="0" fillId="0" borderId="22" xfId="0" applyNumberFormat="1" applyBorder="1" applyAlignment="1">
      <alignment horizontal="center"/>
    </xf>
    <xf numFmtId="17" fontId="0" fillId="0" borderId="25" xfId="0" applyNumberFormat="1" applyBorder="1" applyAlignment="1">
      <alignment horizontal="center"/>
    </xf>
    <xf numFmtId="17" fontId="0" fillId="0" borderId="26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/>
    </xf>
    <xf numFmtId="183" fontId="0" fillId="0" borderId="29" xfId="0" applyNumberFormat="1" applyBorder="1" applyAlignment="1">
      <alignment/>
    </xf>
    <xf numFmtId="184" fontId="56" fillId="0" borderId="0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  <xf numFmtId="17" fontId="56" fillId="0" borderId="12" xfId="0" applyNumberFormat="1" applyFont="1" applyBorder="1" applyAlignment="1">
      <alignment wrapText="1"/>
    </xf>
    <xf numFmtId="184" fontId="56" fillId="0" borderId="30" xfId="0" applyNumberFormat="1" applyFont="1" applyBorder="1" applyAlignment="1">
      <alignment wrapText="1"/>
    </xf>
    <xf numFmtId="2" fontId="0" fillId="0" borderId="27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89" fontId="56" fillId="0" borderId="0" xfId="60" applyNumberFormat="1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2" fontId="0" fillId="0" borderId="29" xfId="0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30" xfId="0" applyFont="1" applyBorder="1" applyAlignment="1">
      <alignment horizontal="center" wrapText="1"/>
    </xf>
    <xf numFmtId="189" fontId="56" fillId="0" borderId="31" xfId="60" applyNumberFormat="1" applyFont="1" applyBorder="1" applyAlignment="1">
      <alignment horizontal="center"/>
    </xf>
    <xf numFmtId="189" fontId="56" fillId="0" borderId="30" xfId="60" applyNumberFormat="1" applyFont="1" applyBorder="1" applyAlignment="1">
      <alignment horizont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Millares 2" xfId="62"/>
    <cellStyle name="Currency" xfId="63"/>
    <cellStyle name="Currency [0]" xfId="64"/>
    <cellStyle name="Neutral" xfId="65"/>
    <cellStyle name="Normal 2" xfId="66"/>
    <cellStyle name="Normal 2 2" xfId="67"/>
    <cellStyle name="Normal 2 3" xfId="68"/>
    <cellStyle name="Notas" xfId="69"/>
    <cellStyle name="Notas al pie" xfId="70"/>
    <cellStyle name="Percent" xfId="71"/>
    <cellStyle name="Porcentual 2" xfId="72"/>
    <cellStyle name="Salida" xfId="73"/>
    <cellStyle name="subtitulos de las filas" xfId="74"/>
    <cellStyle name="Texto de advertencia" xfId="75"/>
    <cellStyle name="Texto explicativo" xfId="76"/>
    <cellStyle name="Título" xfId="77"/>
    <cellStyle name="Título 2" xfId="78"/>
    <cellStyle name="Título 3" xfId="79"/>
    <cellStyle name="titulo del informe" xfId="80"/>
    <cellStyle name="titulos de las columnas" xfId="81"/>
    <cellStyle name="titulos de las filas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8</xdr:col>
      <xdr:colOff>695325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2200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0</xdr:row>
      <xdr:rowOff>0</xdr:rowOff>
    </xdr:from>
    <xdr:to>
      <xdr:col>8</xdr:col>
      <xdr:colOff>495300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0"/>
          <a:ext cx="22098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28575</xdr:rowOff>
    </xdr:from>
    <xdr:to>
      <xdr:col>4</xdr:col>
      <xdr:colOff>619125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8575"/>
          <a:ext cx="21907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0:P96"/>
  <sheetViews>
    <sheetView showGridLines="0" tabSelected="1" zoomScalePageLayoutView="0" workbookViewId="0" topLeftCell="A12">
      <selection activeCell="N33" sqref="N33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57421875" style="0" customWidth="1"/>
    <col min="7" max="7" width="12.28125" style="0" customWidth="1"/>
    <col min="8" max="8" width="12.57421875" style="0" customWidth="1"/>
    <col min="9" max="9" width="13.8515625" style="0" customWidth="1"/>
    <col min="10" max="10" width="13.5742187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9" ht="15" thickBot="1"/>
    <row r="10" spans="6:11" ht="15" thickBot="1">
      <c r="F10" s="57" t="s">
        <v>17</v>
      </c>
      <c r="G10" s="58"/>
      <c r="H10" s="58"/>
      <c r="I10" s="58"/>
      <c r="J10" s="59"/>
      <c r="K10" s="25" t="s">
        <v>22</v>
      </c>
    </row>
    <row r="11" spans="6:11" ht="14.25">
      <c r="F11" s="50"/>
      <c r="G11" s="50"/>
      <c r="H11" s="50"/>
      <c r="I11" s="50"/>
      <c r="J11" s="50"/>
      <c r="K11" s="25"/>
    </row>
    <row r="12" ht="14.25">
      <c r="B12" t="s">
        <v>30</v>
      </c>
    </row>
    <row r="13" ht="15" thickBot="1"/>
    <row r="14" spans="2:16" ht="15" thickBot="1">
      <c r="B14" s="3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5" t="s">
        <v>14</v>
      </c>
      <c r="P14" s="15" t="s">
        <v>13</v>
      </c>
    </row>
    <row r="15" spans="2:16" ht="14.25">
      <c r="B15" s="6">
        <v>2008</v>
      </c>
      <c r="C15" s="9"/>
      <c r="D15" s="10"/>
      <c r="E15" s="10">
        <v>13</v>
      </c>
      <c r="F15" s="10">
        <v>13</v>
      </c>
      <c r="G15" s="10">
        <v>13</v>
      </c>
      <c r="H15" s="10">
        <v>13</v>
      </c>
      <c r="I15" s="10">
        <v>13</v>
      </c>
      <c r="J15" s="10">
        <v>13</v>
      </c>
      <c r="K15" s="10">
        <v>13</v>
      </c>
      <c r="L15" s="10">
        <v>12.5</v>
      </c>
      <c r="M15" s="10">
        <v>12.5</v>
      </c>
      <c r="N15" s="10">
        <v>12.5</v>
      </c>
      <c r="O15" s="8">
        <f aca="true" t="shared" si="0" ref="O15:O21">AVERAGE(C15:N15)</f>
        <v>12.85</v>
      </c>
      <c r="P15" s="16"/>
    </row>
    <row r="16" spans="2:16" ht="14.25">
      <c r="B16" s="6">
        <v>2009</v>
      </c>
      <c r="C16" s="9">
        <v>12.5</v>
      </c>
      <c r="D16" s="10">
        <v>12.5</v>
      </c>
      <c r="E16" s="10">
        <v>12.5</v>
      </c>
      <c r="F16" s="10">
        <v>12.5</v>
      </c>
      <c r="G16" s="10">
        <v>12.5</v>
      </c>
      <c r="H16" s="10">
        <v>12.5</v>
      </c>
      <c r="I16" s="10">
        <v>12.5</v>
      </c>
      <c r="J16" s="10">
        <v>12.5</v>
      </c>
      <c r="K16" s="10">
        <v>12.5</v>
      </c>
      <c r="L16" s="10">
        <v>12.5</v>
      </c>
      <c r="M16" s="10">
        <v>12.5</v>
      </c>
      <c r="N16" s="10">
        <v>12.5</v>
      </c>
      <c r="O16" s="11">
        <f t="shared" si="0"/>
        <v>12.5</v>
      </c>
      <c r="P16" s="20">
        <f>+O16/O15-1</f>
        <v>-0.027237354085603127</v>
      </c>
    </row>
    <row r="17" spans="2:16" ht="14.25">
      <c r="B17" s="6">
        <v>2010</v>
      </c>
      <c r="C17" s="9">
        <v>12.5</v>
      </c>
      <c r="D17" s="10">
        <v>12.5</v>
      </c>
      <c r="E17" s="10">
        <v>12.5</v>
      </c>
      <c r="F17" s="10">
        <v>12.5</v>
      </c>
      <c r="G17" s="10">
        <v>12.5</v>
      </c>
      <c r="H17" s="10">
        <v>12.5</v>
      </c>
      <c r="I17" s="10">
        <v>12.5</v>
      </c>
      <c r="J17" s="10">
        <v>12.5</v>
      </c>
      <c r="K17" s="10">
        <v>13</v>
      </c>
      <c r="L17" s="10">
        <v>13</v>
      </c>
      <c r="M17" s="10">
        <v>13</v>
      </c>
      <c r="N17" s="10">
        <v>13</v>
      </c>
      <c r="O17" s="11">
        <f t="shared" si="0"/>
        <v>12.666666666666666</v>
      </c>
      <c r="P17" s="20">
        <f>+O17/O16-1</f>
        <v>0.013333333333333197</v>
      </c>
    </row>
    <row r="18" spans="2:16" ht="14.25">
      <c r="B18" s="6">
        <v>2011</v>
      </c>
      <c r="C18" s="9">
        <v>13</v>
      </c>
      <c r="D18" s="10">
        <v>13</v>
      </c>
      <c r="E18" s="10">
        <v>13</v>
      </c>
      <c r="F18" s="10">
        <v>13</v>
      </c>
      <c r="G18" s="10">
        <v>13</v>
      </c>
      <c r="H18" s="10">
        <v>13</v>
      </c>
      <c r="I18" s="10">
        <v>13</v>
      </c>
      <c r="J18" s="10">
        <v>13</v>
      </c>
      <c r="K18" s="10">
        <v>13</v>
      </c>
      <c r="L18" s="10">
        <v>15</v>
      </c>
      <c r="M18" s="10">
        <v>15</v>
      </c>
      <c r="N18" s="10">
        <v>15</v>
      </c>
      <c r="O18" s="11">
        <f t="shared" si="0"/>
        <v>13.5</v>
      </c>
      <c r="P18" s="20">
        <f aca="true" t="shared" si="1" ref="P18:P23">O18/O17-1</f>
        <v>0.06578947368421062</v>
      </c>
    </row>
    <row r="19" spans="2:16" ht="14.25">
      <c r="B19" s="6">
        <v>2012</v>
      </c>
      <c r="C19" s="9">
        <v>15</v>
      </c>
      <c r="D19" s="10">
        <v>15</v>
      </c>
      <c r="E19" s="10">
        <v>15</v>
      </c>
      <c r="F19" s="10">
        <v>15.5</v>
      </c>
      <c r="G19" s="10">
        <v>15.5</v>
      </c>
      <c r="H19" s="10">
        <v>15.5</v>
      </c>
      <c r="I19" s="10">
        <v>15.5</v>
      </c>
      <c r="J19" s="10">
        <v>15.5</v>
      </c>
      <c r="K19" s="10">
        <v>15.5</v>
      </c>
      <c r="L19" s="10">
        <v>15.5</v>
      </c>
      <c r="M19" s="10">
        <v>15.5</v>
      </c>
      <c r="N19" s="10">
        <v>15.5</v>
      </c>
      <c r="O19" s="11">
        <f t="shared" si="0"/>
        <v>15.375</v>
      </c>
      <c r="P19" s="20">
        <f t="shared" si="1"/>
        <v>0.13888888888888884</v>
      </c>
    </row>
    <row r="20" spans="2:16" ht="14.25">
      <c r="B20" s="6">
        <v>2013</v>
      </c>
      <c r="C20" s="9">
        <v>15.5</v>
      </c>
      <c r="D20" s="10">
        <v>15.5</v>
      </c>
      <c r="E20" s="10">
        <v>15.5</v>
      </c>
      <c r="F20" s="10">
        <v>15.5</v>
      </c>
      <c r="G20" s="10">
        <v>15.5</v>
      </c>
      <c r="H20" s="10">
        <v>15.5</v>
      </c>
      <c r="I20" s="10">
        <v>15.5</v>
      </c>
      <c r="J20" s="10">
        <v>16.5</v>
      </c>
      <c r="K20" s="10">
        <v>16.5</v>
      </c>
      <c r="L20" s="10">
        <v>16.5</v>
      </c>
      <c r="M20" s="10">
        <v>16.5</v>
      </c>
      <c r="N20" s="10">
        <v>16.5</v>
      </c>
      <c r="O20" s="11">
        <f t="shared" si="0"/>
        <v>15.916666666666666</v>
      </c>
      <c r="P20" s="20">
        <f t="shared" si="1"/>
        <v>0.035230352303522894</v>
      </c>
    </row>
    <row r="21" spans="2:16" ht="14.25">
      <c r="B21" s="6">
        <v>2014</v>
      </c>
      <c r="C21" s="9">
        <v>16.5</v>
      </c>
      <c r="D21" s="10">
        <v>16.5</v>
      </c>
      <c r="E21" s="10">
        <v>16.5</v>
      </c>
      <c r="F21" s="10">
        <v>18</v>
      </c>
      <c r="G21" s="10">
        <v>18</v>
      </c>
      <c r="H21" s="10">
        <v>18</v>
      </c>
      <c r="I21" s="10">
        <v>18</v>
      </c>
      <c r="J21" s="10">
        <v>18</v>
      </c>
      <c r="K21" s="10">
        <v>19</v>
      </c>
      <c r="L21" s="10">
        <v>19</v>
      </c>
      <c r="M21" s="10">
        <v>19</v>
      </c>
      <c r="N21" s="10">
        <v>19</v>
      </c>
      <c r="O21" s="11">
        <f t="shared" si="0"/>
        <v>17.958333333333332</v>
      </c>
      <c r="P21" s="20">
        <f t="shared" si="1"/>
        <v>0.12827225130890052</v>
      </c>
    </row>
    <row r="22" spans="2:16" ht="14.25">
      <c r="B22" s="6">
        <v>2015</v>
      </c>
      <c r="C22" s="9">
        <v>19</v>
      </c>
      <c r="D22" s="10">
        <v>19</v>
      </c>
      <c r="E22" s="10">
        <v>20</v>
      </c>
      <c r="F22" s="10">
        <v>20</v>
      </c>
      <c r="G22" s="10">
        <v>20</v>
      </c>
      <c r="H22" s="10">
        <v>20</v>
      </c>
      <c r="I22" s="10">
        <v>20</v>
      </c>
      <c r="J22" s="10">
        <v>20</v>
      </c>
      <c r="K22" s="10">
        <v>20</v>
      </c>
      <c r="L22" s="10">
        <v>20</v>
      </c>
      <c r="M22" s="10">
        <v>20</v>
      </c>
      <c r="N22" s="10">
        <v>20</v>
      </c>
      <c r="O22" s="11">
        <f aca="true" t="shared" si="2" ref="O22:O27">AVERAGE(C22:N22)</f>
        <v>19.833333333333332</v>
      </c>
      <c r="P22" s="20">
        <f t="shared" si="1"/>
        <v>0.10440835266821336</v>
      </c>
    </row>
    <row r="23" spans="2:16" ht="14.25">
      <c r="B23" s="6">
        <v>2016</v>
      </c>
      <c r="C23" s="9">
        <v>20</v>
      </c>
      <c r="D23" s="10">
        <v>20</v>
      </c>
      <c r="E23" s="10">
        <v>20</v>
      </c>
      <c r="F23" s="10">
        <v>20</v>
      </c>
      <c r="G23" s="10">
        <v>20</v>
      </c>
      <c r="H23" s="10">
        <v>20</v>
      </c>
      <c r="I23" s="10">
        <v>20</v>
      </c>
      <c r="J23" s="10">
        <v>20</v>
      </c>
      <c r="K23" s="10">
        <v>20</v>
      </c>
      <c r="L23" s="10">
        <v>20</v>
      </c>
      <c r="M23" s="10">
        <v>21.4</v>
      </c>
      <c r="N23" s="10">
        <v>21.4</v>
      </c>
      <c r="O23" s="11">
        <f t="shared" si="2"/>
        <v>20.233333333333334</v>
      </c>
      <c r="P23" s="20">
        <f t="shared" si="1"/>
        <v>0.020168067226890907</v>
      </c>
    </row>
    <row r="24" spans="2:16" ht="17.25" customHeight="1">
      <c r="B24" s="6">
        <v>2017</v>
      </c>
      <c r="C24" s="9">
        <v>21.4</v>
      </c>
      <c r="D24" s="10">
        <v>21.4</v>
      </c>
      <c r="E24" s="10">
        <v>21.4</v>
      </c>
      <c r="F24" s="10">
        <v>21.4</v>
      </c>
      <c r="G24" s="10">
        <v>21.4</v>
      </c>
      <c r="H24" s="10">
        <v>21.4</v>
      </c>
      <c r="I24" s="10">
        <v>21.4</v>
      </c>
      <c r="J24" s="10">
        <v>21.4</v>
      </c>
      <c r="K24" s="10">
        <v>21.4</v>
      </c>
      <c r="L24" s="10">
        <v>21.4</v>
      </c>
      <c r="M24" s="10">
        <v>23.4</v>
      </c>
      <c r="N24" s="10">
        <v>23.4</v>
      </c>
      <c r="O24" s="11">
        <f t="shared" si="2"/>
        <v>21.733333333333334</v>
      </c>
      <c r="P24" s="20">
        <f>O24/O23-1</f>
        <v>0.07413509060955525</v>
      </c>
    </row>
    <row r="25" spans="2:16" ht="17.25" customHeight="1">
      <c r="B25" s="6">
        <v>2018</v>
      </c>
      <c r="C25" s="9">
        <v>23.4</v>
      </c>
      <c r="D25" s="10">
        <v>23.4</v>
      </c>
      <c r="E25" s="10">
        <v>23.4</v>
      </c>
      <c r="F25" s="10">
        <v>23.4</v>
      </c>
      <c r="G25" s="10">
        <v>23.4</v>
      </c>
      <c r="H25" s="10">
        <v>23.4</v>
      </c>
      <c r="I25" s="10">
        <v>23.4</v>
      </c>
      <c r="J25" s="10">
        <v>23.4</v>
      </c>
      <c r="K25" s="10">
        <v>25</v>
      </c>
      <c r="L25" s="10">
        <v>25</v>
      </c>
      <c r="M25" s="10">
        <v>25</v>
      </c>
      <c r="N25" s="10">
        <v>25</v>
      </c>
      <c r="O25" s="11">
        <f t="shared" si="2"/>
        <v>23.933333333333337</v>
      </c>
      <c r="P25" s="20">
        <f>O25/O24-1</f>
        <v>0.10122699386503076</v>
      </c>
    </row>
    <row r="26" spans="2:16" ht="17.25" customHeight="1">
      <c r="B26" s="6">
        <v>2019</v>
      </c>
      <c r="C26" s="9">
        <v>25</v>
      </c>
      <c r="D26" s="10">
        <v>27</v>
      </c>
      <c r="E26" s="10">
        <v>27</v>
      </c>
      <c r="F26" s="10">
        <v>27</v>
      </c>
      <c r="G26" s="10">
        <v>27</v>
      </c>
      <c r="H26" s="10">
        <v>27</v>
      </c>
      <c r="I26" s="10">
        <v>27</v>
      </c>
      <c r="J26" s="10">
        <v>29.2</v>
      </c>
      <c r="K26" s="10">
        <v>29.2</v>
      </c>
      <c r="L26" s="10">
        <v>29.2</v>
      </c>
      <c r="M26" s="10">
        <v>29.2</v>
      </c>
      <c r="N26" s="10">
        <v>29.2</v>
      </c>
      <c r="O26" s="11">
        <f t="shared" si="2"/>
        <v>27.749999999999996</v>
      </c>
      <c r="P26" s="20">
        <f>O26/O25-1</f>
        <v>0.15947075208913608</v>
      </c>
    </row>
    <row r="27" spans="2:16" ht="17.25" customHeight="1">
      <c r="B27" s="6">
        <v>2020</v>
      </c>
      <c r="C27" s="9">
        <v>29.2</v>
      </c>
      <c r="D27" s="10">
        <v>29.2</v>
      </c>
      <c r="E27" s="10">
        <v>29.2</v>
      </c>
      <c r="F27" s="10">
        <v>31.3</v>
      </c>
      <c r="G27" s="10">
        <v>31.3</v>
      </c>
      <c r="H27" s="10">
        <v>31.3</v>
      </c>
      <c r="I27" s="10">
        <v>31.3</v>
      </c>
      <c r="J27" s="10">
        <v>31.3</v>
      </c>
      <c r="K27" s="10">
        <v>32.82</v>
      </c>
      <c r="L27" s="10">
        <v>32.82</v>
      </c>
      <c r="M27" s="10">
        <v>32.82</v>
      </c>
      <c r="N27" s="10">
        <v>32.82</v>
      </c>
      <c r="O27" s="11">
        <f t="shared" si="2"/>
        <v>31.281666666666666</v>
      </c>
      <c r="P27" s="20">
        <f>O27/O26-1</f>
        <v>0.12726726726726745</v>
      </c>
    </row>
    <row r="28" spans="2:16" s="54" customFormat="1" ht="17.25" customHeight="1">
      <c r="B28" s="6">
        <v>2021</v>
      </c>
      <c r="C28" s="9">
        <v>32.82</v>
      </c>
      <c r="D28" s="10">
        <v>32.82</v>
      </c>
      <c r="E28" s="10">
        <v>32.82</v>
      </c>
      <c r="F28" s="10">
        <v>33.7</v>
      </c>
      <c r="G28" s="10">
        <v>33.7</v>
      </c>
      <c r="H28" s="10">
        <v>33.7</v>
      </c>
      <c r="I28" s="10">
        <v>33.7</v>
      </c>
      <c r="J28" s="10">
        <v>33.7</v>
      </c>
      <c r="K28" s="10">
        <v>36</v>
      </c>
      <c r="L28" s="10">
        <v>36</v>
      </c>
      <c r="M28" s="10">
        <v>36</v>
      </c>
      <c r="N28" s="10">
        <v>36</v>
      </c>
      <c r="O28" s="11">
        <f>AVERAGE(C28:N28)</f>
        <v>34.24666666666666</v>
      </c>
      <c r="P28" s="20">
        <f>O28/O27-1</f>
        <v>0.094783952261708</v>
      </c>
    </row>
    <row r="29" spans="2:16" s="54" customFormat="1" ht="17.25" customHeight="1" thickBot="1">
      <c r="B29" s="7">
        <v>2022</v>
      </c>
      <c r="C29" s="12">
        <v>36</v>
      </c>
      <c r="D29" s="13">
        <v>36</v>
      </c>
      <c r="E29" s="13">
        <v>37</v>
      </c>
      <c r="F29" s="13">
        <v>37</v>
      </c>
      <c r="G29" s="13">
        <v>37</v>
      </c>
      <c r="H29" s="13">
        <v>37</v>
      </c>
      <c r="I29" s="13">
        <v>37</v>
      </c>
      <c r="J29" s="13">
        <v>37</v>
      </c>
      <c r="K29" s="13">
        <v>40.6</v>
      </c>
      <c r="L29" s="13">
        <v>40.6</v>
      </c>
      <c r="M29" s="13">
        <v>40.6</v>
      </c>
      <c r="N29" s="13"/>
      <c r="O29" s="14"/>
      <c r="P29" s="21"/>
    </row>
    <row r="30" ht="14.25">
      <c r="B30" s="19" t="s">
        <v>27</v>
      </c>
    </row>
    <row r="31" spans="3:5" ht="14.25">
      <c r="C31" s="1"/>
      <c r="D31" s="1"/>
      <c r="E31" s="2"/>
    </row>
    <row r="32" spans="3:16" ht="14.25">
      <c r="C32" s="1"/>
      <c r="D32" s="1"/>
      <c r="E32" s="2"/>
      <c r="P32" s="22"/>
    </row>
    <row r="33" ht="15" thickBot="1">
      <c r="P33" s="22"/>
    </row>
    <row r="34" spans="6:16" ht="15" thickBot="1">
      <c r="F34" s="57" t="s">
        <v>18</v>
      </c>
      <c r="G34" s="58"/>
      <c r="H34" s="58"/>
      <c r="I34" s="58"/>
      <c r="J34" s="59"/>
      <c r="P34" s="22"/>
    </row>
    <row r="35" spans="2:16" ht="15" thickBot="1">
      <c r="B35" t="s">
        <v>15</v>
      </c>
      <c r="P35" s="22"/>
    </row>
    <row r="36" spans="2:16" ht="15" thickBot="1">
      <c r="B36" s="3" t="s">
        <v>0</v>
      </c>
      <c r="C36" s="17" t="s">
        <v>1</v>
      </c>
      <c r="D36" s="17" t="s">
        <v>2</v>
      </c>
      <c r="E36" s="17" t="s">
        <v>3</v>
      </c>
      <c r="F36" s="17" t="s">
        <v>4</v>
      </c>
      <c r="G36" s="17" t="s">
        <v>5</v>
      </c>
      <c r="H36" s="17" t="s">
        <v>6</v>
      </c>
      <c r="I36" s="17" t="s">
        <v>7</v>
      </c>
      <c r="J36" s="17" t="s">
        <v>8</v>
      </c>
      <c r="K36" s="17" t="s">
        <v>9</v>
      </c>
      <c r="L36" s="17" t="s">
        <v>10</v>
      </c>
      <c r="M36" s="17" t="s">
        <v>11</v>
      </c>
      <c r="N36" s="17" t="s">
        <v>12</v>
      </c>
      <c r="O36" s="5" t="s">
        <v>14</v>
      </c>
      <c r="P36" s="23" t="s">
        <v>13</v>
      </c>
    </row>
    <row r="37" spans="2:16" ht="14.25">
      <c r="B37" s="6">
        <v>2008</v>
      </c>
      <c r="C37" s="10"/>
      <c r="D37" s="10"/>
      <c r="E37" s="10">
        <f aca="true" t="shared" si="3" ref="E37:N37">E15*$E$81/E81</f>
        <v>12.999999999999998</v>
      </c>
      <c r="F37" s="10">
        <f t="shared" si="3"/>
        <v>12.957192731889231</v>
      </c>
      <c r="G37" s="10">
        <f t="shared" si="3"/>
        <v>12.845079839534334</v>
      </c>
      <c r="H37" s="10">
        <f t="shared" si="3"/>
        <v>12.682471264367814</v>
      </c>
      <c r="I37" s="10">
        <f t="shared" si="3"/>
        <v>12.626087292689526</v>
      </c>
      <c r="J37" s="10">
        <f t="shared" si="3"/>
        <v>12.499004975124375</v>
      </c>
      <c r="K37" s="10">
        <f t="shared" si="3"/>
        <v>12.424354243542435</v>
      </c>
      <c r="L37" s="10">
        <f t="shared" si="3"/>
        <v>11.907086524607566</v>
      </c>
      <c r="M37" s="10">
        <f t="shared" si="3"/>
        <v>11.884929022520765</v>
      </c>
      <c r="N37" s="10">
        <f t="shared" si="3"/>
        <v>11.775375904608346</v>
      </c>
      <c r="O37" s="8">
        <f aca="true" t="shared" si="4" ref="O37:O43">AVERAGE(C37:N37)</f>
        <v>12.460158179888438</v>
      </c>
      <c r="P37" s="24"/>
    </row>
    <row r="38" spans="2:16" ht="14.25">
      <c r="B38" s="6">
        <v>2009</v>
      </c>
      <c r="C38" s="10">
        <f aca="true" t="shared" si="5" ref="C38:D47">C16*$E$81/C82</f>
        <v>11.682942708333334</v>
      </c>
      <c r="D38" s="10">
        <f t="shared" si="5"/>
        <v>11.714320352133692</v>
      </c>
      <c r="E38" s="10">
        <f aca="true" t="shared" si="6" ref="E38:N38">E16*$E$81/E82</f>
        <v>11.624990745539348</v>
      </c>
      <c r="F38" s="10">
        <f t="shared" si="6"/>
        <v>11.629726326704441</v>
      </c>
      <c r="G38" s="10">
        <f t="shared" si="6"/>
        <v>11.582543429351233</v>
      </c>
      <c r="H38" s="10">
        <f t="shared" si="6"/>
        <v>11.452445206228802</v>
      </c>
      <c r="I38" s="10">
        <f t="shared" si="6"/>
        <v>11.340369059656219</v>
      </c>
      <c r="J38" s="10">
        <f t="shared" si="6"/>
        <v>11.202422145328718</v>
      </c>
      <c r="K38" s="10">
        <f t="shared" si="6"/>
        <v>11.176507224713502</v>
      </c>
      <c r="L38" s="10">
        <f t="shared" si="6"/>
        <v>11.177700658480155</v>
      </c>
      <c r="M38" s="10">
        <f t="shared" si="6"/>
        <v>11.171338621891785</v>
      </c>
      <c r="N38" s="10">
        <f t="shared" si="6"/>
        <v>11.119126863293559</v>
      </c>
      <c r="O38" s="11">
        <f t="shared" si="4"/>
        <v>11.406202778471231</v>
      </c>
      <c r="P38" s="20">
        <f aca="true" t="shared" si="7" ref="P38:P43">O38/O37-1</f>
        <v>-0.08458603704713508</v>
      </c>
    </row>
    <row r="39" spans="2:16" ht="14.25">
      <c r="B39" s="6">
        <v>2010</v>
      </c>
      <c r="C39" s="10">
        <f t="shared" si="5"/>
        <v>11.016153927105622</v>
      </c>
      <c r="D39" s="10">
        <f t="shared" si="5"/>
        <v>10.95505128026233</v>
      </c>
      <c r="E39" s="10">
        <f aca="true" t="shared" si="8" ref="E39:N39">E17*$E$81/E83</f>
        <v>10.852080309627478</v>
      </c>
      <c r="F39" s="10">
        <f t="shared" si="8"/>
        <v>10.832988374900824</v>
      </c>
      <c r="G39" s="10">
        <f t="shared" si="8"/>
        <v>10.815825727570171</v>
      </c>
      <c r="H39" s="10">
        <f t="shared" si="8"/>
        <v>10.78536593742487</v>
      </c>
      <c r="I39" s="10">
        <f t="shared" si="8"/>
        <v>10.669571569326944</v>
      </c>
      <c r="J39" s="10">
        <f t="shared" si="8"/>
        <v>10.543478260869563</v>
      </c>
      <c r="K39" s="10">
        <f t="shared" si="8"/>
        <v>10.9325500435161</v>
      </c>
      <c r="L39" s="10">
        <f t="shared" si="8"/>
        <v>10.862735315638925</v>
      </c>
      <c r="M39" s="10">
        <f t="shared" si="8"/>
        <v>10.871051492860232</v>
      </c>
      <c r="N39" s="10">
        <f t="shared" si="8"/>
        <v>10.814178338465613</v>
      </c>
      <c r="O39" s="11">
        <f t="shared" si="4"/>
        <v>10.829252548130723</v>
      </c>
      <c r="P39" s="20">
        <f t="shared" si="7"/>
        <v>-0.0505821474110103</v>
      </c>
    </row>
    <row r="40" spans="2:16" ht="14.25">
      <c r="B40" s="6">
        <v>2011</v>
      </c>
      <c r="C40" s="10">
        <f t="shared" si="5"/>
        <v>10.680669963916655</v>
      </c>
      <c r="D40" s="10">
        <f t="shared" si="5"/>
        <v>10.58138780671782</v>
      </c>
      <c r="E40" s="10">
        <f aca="true" t="shared" si="9" ref="E40:N40">E18*$E$81/E84</f>
        <v>10.43336067386938</v>
      </c>
      <c r="F40" s="10">
        <f t="shared" si="9"/>
        <v>10.39824840237078</v>
      </c>
      <c r="G40" s="10">
        <f t="shared" si="9"/>
        <v>10.364364901730509</v>
      </c>
      <c r="H40" s="10">
        <f t="shared" si="9"/>
        <v>10.327741704197893</v>
      </c>
      <c r="I40" s="10">
        <f t="shared" si="9"/>
        <v>10.250406008024278</v>
      </c>
      <c r="J40" s="10">
        <f t="shared" si="9"/>
        <v>10.193400262480548</v>
      </c>
      <c r="K40" s="10">
        <f t="shared" si="9"/>
        <v>10.14177842864636</v>
      </c>
      <c r="L40" s="10">
        <f t="shared" si="9"/>
        <v>11.619236505116808</v>
      </c>
      <c r="M40" s="10">
        <f t="shared" si="9"/>
        <v>11.570751189581731</v>
      </c>
      <c r="N40" s="10">
        <f t="shared" si="9"/>
        <v>11.489777240188712</v>
      </c>
      <c r="O40" s="11">
        <f t="shared" si="4"/>
        <v>10.670926923903457</v>
      </c>
      <c r="P40" s="20">
        <f t="shared" si="7"/>
        <v>-0.014620180250076054</v>
      </c>
    </row>
    <row r="41" spans="2:16" ht="14.25">
      <c r="B41" s="6">
        <v>2012</v>
      </c>
      <c r="C41" s="10">
        <f t="shared" si="5"/>
        <v>11.405756931302504</v>
      </c>
      <c r="D41" s="10">
        <f t="shared" si="5"/>
        <v>11.31166538196441</v>
      </c>
      <c r="E41" s="10">
        <f aca="true" t="shared" si="10" ref="E41:N41">E19*$E$81/E85</f>
        <v>11.20098571171</v>
      </c>
      <c r="F41" s="10">
        <f t="shared" si="10"/>
        <v>11.480569868168258</v>
      </c>
      <c r="G41" s="10">
        <f t="shared" si="10"/>
        <v>11.43576764429248</v>
      </c>
      <c r="H41" s="10">
        <f t="shared" si="10"/>
        <v>11.401386523069919</v>
      </c>
      <c r="I41" s="10">
        <f t="shared" si="10"/>
        <v>11.37122146480269</v>
      </c>
      <c r="J41" s="10">
        <f t="shared" si="10"/>
        <v>11.265904778453272</v>
      </c>
      <c r="K41" s="10">
        <f t="shared" si="10"/>
        <v>11.130721701432813</v>
      </c>
      <c r="L41" s="10">
        <f t="shared" si="10"/>
        <v>11.004376563062022</v>
      </c>
      <c r="M41" s="10">
        <f t="shared" si="10"/>
        <v>10.966004438628824</v>
      </c>
      <c r="N41" s="10">
        <f t="shared" si="10"/>
        <v>11.046802620750318</v>
      </c>
      <c r="O41" s="11">
        <f t="shared" si="4"/>
        <v>11.25176363563646</v>
      </c>
      <c r="P41" s="20">
        <f t="shared" si="7"/>
        <v>0.05443170175140999</v>
      </c>
    </row>
    <row r="42" spans="2:16" ht="14.25">
      <c r="B42" s="6">
        <v>2013</v>
      </c>
      <c r="C42" s="9">
        <f t="shared" si="5"/>
        <v>10.840615452278268</v>
      </c>
      <c r="D42" s="10">
        <f t="shared" si="5"/>
        <v>10.734122559889919</v>
      </c>
      <c r="E42" s="10">
        <f aca="true" t="shared" si="11" ref="E42:N42">E20*$E$81/E86</f>
        <v>10.663988105979465</v>
      </c>
      <c r="F42" s="10">
        <f t="shared" si="11"/>
        <v>10.616573090934352</v>
      </c>
      <c r="G42" s="10">
        <f t="shared" si="11"/>
        <v>10.58259029788228</v>
      </c>
      <c r="H42" s="10">
        <f t="shared" si="11"/>
        <v>10.536755756263602</v>
      </c>
      <c r="I42" s="10">
        <f t="shared" si="11"/>
        <v>10.45643339464745</v>
      </c>
      <c r="J42" s="10">
        <f t="shared" si="11"/>
        <v>11.016685039834202</v>
      </c>
      <c r="K42" s="10">
        <f t="shared" si="11"/>
        <v>10.868388543138357</v>
      </c>
      <c r="L42" s="10">
        <f t="shared" si="11"/>
        <v>10.779618229112883</v>
      </c>
      <c r="M42" s="10">
        <f t="shared" si="11"/>
        <v>10.757651768265093</v>
      </c>
      <c r="N42" s="10">
        <f t="shared" si="11"/>
        <v>10.835784235517039</v>
      </c>
      <c r="O42" s="11">
        <f t="shared" si="4"/>
        <v>10.724100539478576</v>
      </c>
      <c r="P42" s="20">
        <f t="shared" si="7"/>
        <v>-0.046896034545791165</v>
      </c>
    </row>
    <row r="43" spans="2:16" ht="14.25">
      <c r="B43" s="6">
        <v>2014</v>
      </c>
      <c r="C43" s="9">
        <f t="shared" si="5"/>
        <v>10.57774960783711</v>
      </c>
      <c r="D43" s="10">
        <f t="shared" si="5"/>
        <v>10.405342954385135</v>
      </c>
      <c r="E43" s="10">
        <f aca="true" t="shared" si="12" ref="E43:N43">E21*$E$81/E87</f>
        <v>10.344956203745426</v>
      </c>
      <c r="F43" s="10">
        <f t="shared" si="12"/>
        <v>11.292215459588181</v>
      </c>
      <c r="G43" s="10">
        <f t="shared" si="12"/>
        <v>11.256561193364853</v>
      </c>
      <c r="H43" s="10">
        <f t="shared" si="12"/>
        <v>11.21776872895859</v>
      </c>
      <c r="I43" s="10">
        <f t="shared" si="12"/>
        <v>11.134352840135282</v>
      </c>
      <c r="J43" s="10">
        <f t="shared" si="12"/>
        <v>11.051352645519172</v>
      </c>
      <c r="K43" s="10">
        <f t="shared" si="12"/>
        <v>11.54938806839868</v>
      </c>
      <c r="L43" s="10">
        <f t="shared" si="12"/>
        <v>11.481430750838</v>
      </c>
      <c r="M43" s="10">
        <f t="shared" si="12"/>
        <v>11.464774098073109</v>
      </c>
      <c r="N43" s="10">
        <f t="shared" si="12"/>
        <v>11.525805856926706</v>
      </c>
      <c r="O43" s="11">
        <f t="shared" si="4"/>
        <v>11.108474867314188</v>
      </c>
      <c r="P43" s="20">
        <f t="shared" si="7"/>
        <v>0.03584210409261046</v>
      </c>
    </row>
    <row r="44" spans="2:16" ht="14.25">
      <c r="B44" s="6">
        <v>2015</v>
      </c>
      <c r="C44" s="9">
        <f t="shared" si="5"/>
        <v>11.275834751803947</v>
      </c>
      <c r="D44" s="10">
        <f t="shared" si="5"/>
        <v>11.153297277258902</v>
      </c>
      <c r="E44" s="10">
        <f aca="true" t="shared" si="13" ref="E44:N44">E22*$E$81/E88</f>
        <v>11.658862959911179</v>
      </c>
      <c r="F44" s="10">
        <f t="shared" si="13"/>
        <v>11.593057935888268</v>
      </c>
      <c r="G44" s="10">
        <f t="shared" si="13"/>
        <v>11.536784858049547</v>
      </c>
      <c r="H44" s="10">
        <f t="shared" si="13"/>
        <v>11.485018254724045</v>
      </c>
      <c r="I44" s="10">
        <f t="shared" si="13"/>
        <v>11.347928138457984</v>
      </c>
      <c r="J44" s="10">
        <f t="shared" si="13"/>
        <v>11.215584093159803</v>
      </c>
      <c r="K44" s="10">
        <f t="shared" si="13"/>
        <v>11.13899132551771</v>
      </c>
      <c r="L44" s="10">
        <f t="shared" si="13"/>
        <v>11.072273022622955</v>
      </c>
      <c r="M44" s="10">
        <f t="shared" si="13"/>
        <v>11.025313084024686</v>
      </c>
      <c r="N44" s="10">
        <f t="shared" si="13"/>
        <v>11.086291359894219</v>
      </c>
      <c r="O44" s="11">
        <f aca="true" t="shared" si="14" ref="O44:O49">AVERAGE(C44:N44)</f>
        <v>11.29910308844277</v>
      </c>
      <c r="P44" s="20">
        <f aca="true" t="shared" si="15" ref="P44:P49">O44/O43-1</f>
        <v>0.017160611461568998</v>
      </c>
    </row>
    <row r="45" spans="2:16" ht="14.25">
      <c r="B45" s="6">
        <v>2016</v>
      </c>
      <c r="C45" s="9">
        <f t="shared" si="5"/>
        <v>10.821645273704469</v>
      </c>
      <c r="D45" s="10">
        <f t="shared" si="5"/>
        <v>10.651214752748562</v>
      </c>
      <c r="E45" s="10">
        <f aca="true" t="shared" si="16" ref="E45:N45">E23*$E$81/E89</f>
        <v>10.541881538330536</v>
      </c>
      <c r="F45" s="10">
        <f t="shared" si="16"/>
        <v>10.494006209028164</v>
      </c>
      <c r="G45" s="10">
        <f t="shared" si="16"/>
        <v>10.393701158114109</v>
      </c>
      <c r="H45" s="10">
        <f t="shared" si="16"/>
        <v>10.352310026627622</v>
      </c>
      <c r="I45" s="10">
        <f t="shared" si="16"/>
        <v>10.311886354154737</v>
      </c>
      <c r="J45" s="10">
        <f t="shared" si="16"/>
        <v>10.253418860959727</v>
      </c>
      <c r="K45" s="10">
        <f t="shared" si="16"/>
        <v>10.228204502516446</v>
      </c>
      <c r="L45" s="10">
        <f t="shared" si="16"/>
        <v>10.209374965508868</v>
      </c>
      <c r="M45" s="10">
        <f t="shared" si="16"/>
        <v>10.913316126078211</v>
      </c>
      <c r="N45" s="10">
        <f t="shared" si="16"/>
        <v>10.973186996769266</v>
      </c>
      <c r="O45" s="11">
        <f t="shared" si="14"/>
        <v>10.512012230378394</v>
      </c>
      <c r="P45" s="20">
        <f t="shared" si="15"/>
        <v>-0.06965958730560196</v>
      </c>
    </row>
    <row r="46" spans="2:16" ht="17.25" customHeight="1">
      <c r="B46" s="6">
        <v>2017</v>
      </c>
      <c r="C46" s="9">
        <f t="shared" si="5"/>
        <v>10.69498423842522</v>
      </c>
      <c r="D46" s="10">
        <f t="shared" si="5"/>
        <v>10.641918498839539</v>
      </c>
      <c r="E46" s="10">
        <f aca="true" t="shared" si="17" ref="E46:N46">E24*$E$81/E90</f>
        <v>10.570513190938057</v>
      </c>
      <c r="F46" s="10">
        <f t="shared" si="17"/>
        <v>10.547340481608472</v>
      </c>
      <c r="G46" s="10">
        <f t="shared" si="17"/>
        <v>10.53361021589277</v>
      </c>
      <c r="H46" s="10">
        <f t="shared" si="17"/>
        <v>10.51805096889736</v>
      </c>
      <c r="I46" s="10">
        <f t="shared" si="17"/>
        <v>10.484599366781778</v>
      </c>
      <c r="J46" s="10">
        <f t="shared" si="17"/>
        <v>10.404325695417171</v>
      </c>
      <c r="K46" s="10">
        <f t="shared" si="17"/>
        <v>10.348681121299139</v>
      </c>
      <c r="L46" s="10">
        <f t="shared" si="17"/>
        <v>10.301372180347654</v>
      </c>
      <c r="M46" s="10">
        <f t="shared" si="17"/>
        <v>11.227085597668765</v>
      </c>
      <c r="N46" s="10">
        <f t="shared" si="17"/>
        <v>11.260859082053745</v>
      </c>
      <c r="O46" s="11">
        <f t="shared" si="14"/>
        <v>10.627778386514139</v>
      </c>
      <c r="P46" s="20">
        <f t="shared" si="15"/>
        <v>0.011012749376489106</v>
      </c>
    </row>
    <row r="47" spans="2:16" ht="17.25" customHeight="1">
      <c r="B47" s="6">
        <v>2018</v>
      </c>
      <c r="C47" s="9">
        <f t="shared" si="5"/>
        <v>10.9634024270561</v>
      </c>
      <c r="D47" s="10">
        <f t="shared" si="5"/>
        <v>10.867914136138744</v>
      </c>
      <c r="E47" s="10">
        <f aca="true" t="shared" si="18" ref="E47:N47">E25*$E$81/E91</f>
        <v>10.837659934991427</v>
      </c>
      <c r="F47" s="10">
        <f t="shared" si="18"/>
        <v>10.830423974427255</v>
      </c>
      <c r="G47" s="10">
        <f t="shared" si="18"/>
        <v>10.743154152678462</v>
      </c>
      <c r="H47" s="10">
        <f t="shared" si="18"/>
        <v>10.638059355797413</v>
      </c>
      <c r="I47" s="10">
        <f t="shared" si="18"/>
        <v>10.575064382701203</v>
      </c>
      <c r="J47" s="10">
        <f t="shared" si="18"/>
        <v>10.504301445814098</v>
      </c>
      <c r="K47" s="10">
        <f t="shared" si="18"/>
        <v>11.167103476744652</v>
      </c>
      <c r="L47" s="10">
        <f t="shared" si="18"/>
        <v>11.141378337480749</v>
      </c>
      <c r="M47" s="10">
        <f t="shared" si="18"/>
        <v>11.10093776275305</v>
      </c>
      <c r="N47" s="10">
        <f t="shared" si="18"/>
        <v>11.143766372704729</v>
      </c>
      <c r="O47" s="11">
        <f t="shared" si="14"/>
        <v>10.876097146607322</v>
      </c>
      <c r="P47" s="20">
        <f t="shared" si="15"/>
        <v>0.02336506756748724</v>
      </c>
    </row>
    <row r="48" spans="2:16" ht="17.25" customHeight="1">
      <c r="B48" s="6">
        <v>2019</v>
      </c>
      <c r="C48" s="9">
        <f>C26*$E$81/C92</f>
        <v>10.907062886002814</v>
      </c>
      <c r="D48" s="10">
        <f aca="true" t="shared" si="19" ref="D48:N48">D26*$E$81/D92</f>
        <v>11.665826909635324</v>
      </c>
      <c r="E48" s="10">
        <f t="shared" si="19"/>
        <v>11.603149532014719</v>
      </c>
      <c r="F48" s="10">
        <f t="shared" si="19"/>
        <v>11.552420815307526</v>
      </c>
      <c r="G48" s="10">
        <f t="shared" si="19"/>
        <v>11.50684796819555</v>
      </c>
      <c r="H48" s="10">
        <f t="shared" si="19"/>
        <v>11.433626832173127</v>
      </c>
      <c r="I48" s="10">
        <f t="shared" si="19"/>
        <v>11.346982191129076</v>
      </c>
      <c r="J48" s="10">
        <f t="shared" si="19"/>
        <v>12.16400834690678</v>
      </c>
      <c r="K48" s="10">
        <f t="shared" si="19"/>
        <v>12.101588415672653</v>
      </c>
      <c r="L48" s="10">
        <f t="shared" si="19"/>
        <v>12.011228931384142</v>
      </c>
      <c r="M48" s="10">
        <f t="shared" si="19"/>
        <v>11.960955420493475</v>
      </c>
      <c r="N48" s="10">
        <f t="shared" si="19"/>
        <v>11.964490329986281</v>
      </c>
      <c r="O48" s="11">
        <f t="shared" si="14"/>
        <v>11.684849048241789</v>
      </c>
      <c r="P48" s="20">
        <f t="shared" si="15"/>
        <v>0.0743604889449474</v>
      </c>
    </row>
    <row r="49" spans="2:16" ht="17.25" customHeight="1">
      <c r="B49" s="6">
        <v>2020</v>
      </c>
      <c r="C49" s="9">
        <f>C27*$E$81/C93</f>
        <v>11.719162574389998</v>
      </c>
      <c r="D49" s="10">
        <f aca="true" t="shared" si="20" ref="D49:I49">D27*$E$81/D93</f>
        <v>11.647793357599573</v>
      </c>
      <c r="E49" s="10">
        <f t="shared" si="20"/>
        <v>11.49456192879905</v>
      </c>
      <c r="F49" s="10">
        <f t="shared" si="20"/>
        <v>12.079991648666809</v>
      </c>
      <c r="G49" s="10">
        <f t="shared" si="20"/>
        <v>12.012001291537388</v>
      </c>
      <c r="H49" s="10">
        <f t="shared" si="20"/>
        <v>12.009785055136733</v>
      </c>
      <c r="I49" s="10">
        <f t="shared" si="20"/>
        <v>11.94422404676198</v>
      </c>
      <c r="J49" s="10">
        <f>J27*$E$81/J93</f>
        <v>11.876123882291752</v>
      </c>
      <c r="K49" s="10">
        <f>K27*$E$81/K93</f>
        <v>12.373840194554356</v>
      </c>
      <c r="L49" s="10">
        <f>L27*$E$81/L93</f>
        <v>12.302469811312513</v>
      </c>
      <c r="M49" s="10">
        <f>M27*$E$81/M93</f>
        <v>12.267643677944159</v>
      </c>
      <c r="N49" s="10">
        <f>N27*$E$81/N93</f>
        <v>12.290839150616634</v>
      </c>
      <c r="O49" s="11">
        <f t="shared" si="14"/>
        <v>12.00153638496758</v>
      </c>
      <c r="P49" s="20">
        <f t="shared" si="15"/>
        <v>0.027102390062406778</v>
      </c>
    </row>
    <row r="50" spans="2:16" s="54" customFormat="1" ht="17.25" customHeight="1">
      <c r="B50" s="6">
        <v>2021</v>
      </c>
      <c r="C50" s="9">
        <f>C28*$E$81/C94</f>
        <v>12.096965308726451</v>
      </c>
      <c r="D50" s="10">
        <f aca="true" t="shared" si="21" ref="D50:M50">D28*$E$81/D94</f>
        <v>11.998084379373644</v>
      </c>
      <c r="E50" s="10">
        <f t="shared" si="21"/>
        <v>11.924717626234868</v>
      </c>
      <c r="F50" s="10">
        <f t="shared" si="21"/>
        <v>12.183258449713879</v>
      </c>
      <c r="G50" s="10">
        <f t="shared" si="21"/>
        <v>12.127915938910506</v>
      </c>
      <c r="H50" s="10">
        <f t="shared" si="21"/>
        <v>12.0476503901292</v>
      </c>
      <c r="I50" s="10">
        <f t="shared" si="21"/>
        <v>11.985326076439348</v>
      </c>
      <c r="J50" s="10">
        <f t="shared" si="21"/>
        <v>11.884216241804076</v>
      </c>
      <c r="K50" s="10">
        <f t="shared" si="21"/>
        <v>12.636912565966687</v>
      </c>
      <c r="L50" s="10">
        <f t="shared" si="21"/>
        <v>12.507081272480727</v>
      </c>
      <c r="M50" s="10">
        <f t="shared" si="21"/>
        <v>12.475299062206979</v>
      </c>
      <c r="N50" s="10">
        <f>N28*$E$81/N94</f>
        <v>12.487784245372525</v>
      </c>
      <c r="O50" s="11">
        <f>AVERAGE(C50:N50)</f>
        <v>12.196267629779905</v>
      </c>
      <c r="P50" s="20">
        <f>O50/O49-1</f>
        <v>0.016225526346463015</v>
      </c>
    </row>
    <row r="51" spans="2:16" s="54" customFormat="1" ht="17.25" customHeight="1" thickBot="1">
      <c r="B51" s="7">
        <v>2022</v>
      </c>
      <c r="C51" s="12">
        <f>C29*$E$81/C95</f>
        <v>12.26881699325161</v>
      </c>
      <c r="D51" s="13">
        <f aca="true" t="shared" si="22" ref="D51:M51">D29*$E$81/D95</f>
        <v>12.09098651438463</v>
      </c>
      <c r="E51" s="13">
        <f t="shared" si="22"/>
        <v>12.290877434317354</v>
      </c>
      <c r="F51" s="13">
        <f t="shared" si="22"/>
        <v>12.230802809861917</v>
      </c>
      <c r="G51" s="13">
        <f t="shared" si="22"/>
        <v>12.174201119775933</v>
      </c>
      <c r="H51" s="13">
        <f t="shared" si="22"/>
        <v>12.103348513966777</v>
      </c>
      <c r="I51" s="13">
        <f t="shared" si="22"/>
        <v>12.010776270591398</v>
      </c>
      <c r="J51" s="13">
        <f t="shared" si="22"/>
        <v>11.912228218522143</v>
      </c>
      <c r="K51" s="13">
        <f t="shared" si="22"/>
        <v>12.96239140698534</v>
      </c>
      <c r="L51" s="13">
        <f t="shared" si="22"/>
        <v>12.935086484450517</v>
      </c>
      <c r="M51" s="13">
        <f t="shared" si="22"/>
        <v>12.971406422433327</v>
      </c>
      <c r="N51" s="13"/>
      <c r="O51" s="14"/>
      <c r="P51" s="21"/>
    </row>
    <row r="52" spans="2:16" ht="14.25">
      <c r="B52" s="19" t="s">
        <v>28</v>
      </c>
      <c r="P52" s="22"/>
    </row>
    <row r="53" spans="15:16" ht="14.25">
      <c r="O53" s="41"/>
      <c r="P53" s="22"/>
    </row>
    <row r="54" spans="13:16" ht="14.25">
      <c r="M54" s="42"/>
      <c r="N54" s="42"/>
      <c r="O54" s="41"/>
      <c r="P54" s="22"/>
    </row>
    <row r="55" spans="14:16" ht="15" thickBot="1">
      <c r="N55" s="42"/>
      <c r="P55" s="22"/>
    </row>
    <row r="56" spans="6:16" s="43" customFormat="1" ht="30" customHeight="1" thickBot="1">
      <c r="F56" s="60" t="s">
        <v>24</v>
      </c>
      <c r="G56" s="61"/>
      <c r="H56" s="61"/>
      <c r="I56" s="61"/>
      <c r="J56" s="62"/>
      <c r="L56" s="60" t="s">
        <v>25</v>
      </c>
      <c r="M56" s="61"/>
      <c r="N56" s="45">
        <f>MAX('Listado de Datos'!$C$14:$C$5832)</f>
        <v>44866</v>
      </c>
      <c r="O56" s="46">
        <f>VLOOKUP(N56,'Listado de Datos'!$C$14:$F$5832,4,FALSE)</f>
        <v>260.36892000000006</v>
      </c>
      <c r="P56" s="44"/>
    </row>
    <row r="57" spans="2:16" ht="15" thickBot="1">
      <c r="B57" t="s">
        <v>15</v>
      </c>
      <c r="P57" s="22"/>
    </row>
    <row r="58" spans="2:16" ht="15" thickBot="1">
      <c r="B58" s="3" t="s">
        <v>0</v>
      </c>
      <c r="C58" s="18" t="s">
        <v>1</v>
      </c>
      <c r="D58" s="18" t="s">
        <v>2</v>
      </c>
      <c r="E58" s="18" t="s">
        <v>3</v>
      </c>
      <c r="F58" s="18" t="s">
        <v>4</v>
      </c>
      <c r="G58" s="18" t="s">
        <v>5</v>
      </c>
      <c r="H58" s="18" t="s">
        <v>6</v>
      </c>
      <c r="I58" s="18" t="s">
        <v>7</v>
      </c>
      <c r="J58" s="18" t="s">
        <v>8</v>
      </c>
      <c r="K58" s="18" t="s">
        <v>9</v>
      </c>
      <c r="L58" s="18" t="s">
        <v>10</v>
      </c>
      <c r="M58" s="18" t="s">
        <v>11</v>
      </c>
      <c r="N58" s="18" t="s">
        <v>12</v>
      </c>
      <c r="O58" s="5" t="s">
        <v>14</v>
      </c>
      <c r="P58" s="23" t="s">
        <v>13</v>
      </c>
    </row>
    <row r="59" spans="2:16" ht="14.25">
      <c r="B59" s="6">
        <v>2008</v>
      </c>
      <c r="C59" s="10"/>
      <c r="D59" s="10"/>
      <c r="E59" s="10">
        <f aca="true" t="shared" si="23" ref="E59:N59">E15*$O$56/E81</f>
        <v>40.68949679097243</v>
      </c>
      <c r="F59" s="10">
        <f t="shared" si="23"/>
        <v>40.55551169878601</v>
      </c>
      <c r="G59" s="10">
        <f t="shared" si="23"/>
        <v>40.204602685424376</v>
      </c>
      <c r="H59" s="10">
        <f t="shared" si="23"/>
        <v>39.69564413946879</v>
      </c>
      <c r="I59" s="10">
        <f t="shared" si="23"/>
        <v>39.51916449064832</v>
      </c>
      <c r="J59" s="10">
        <f t="shared" si="23"/>
        <v>39.1214017558209</v>
      </c>
      <c r="K59" s="10">
        <f t="shared" si="23"/>
        <v>38.887747855578816</v>
      </c>
      <c r="L59" s="10">
        <f t="shared" si="23"/>
        <v>37.26871991791159</v>
      </c>
      <c r="M59" s="10">
        <f t="shared" si="23"/>
        <v>37.19936779406106</v>
      </c>
      <c r="N59" s="10">
        <f t="shared" si="23"/>
        <v>36.85647077561964</v>
      </c>
      <c r="O59" s="8">
        <f aca="true" t="shared" si="24" ref="O59:O65">AVERAGE(C59:N59)</f>
        <v>38.999812790429196</v>
      </c>
      <c r="P59" s="24"/>
    </row>
    <row r="60" spans="2:16" ht="14.25">
      <c r="B60" s="6">
        <v>2009</v>
      </c>
      <c r="C60" s="10">
        <f aca="true" t="shared" si="25" ref="C60:D71">C16*$O$56/C82</f>
        <v>36.56715844921876</v>
      </c>
      <c r="D60" s="10">
        <f t="shared" si="25"/>
        <v>36.66536925973591</v>
      </c>
      <c r="E60" s="10">
        <f aca="true" t="shared" si="26" ref="E60:N60">E16*$O$56/E82</f>
        <v>36.38577104890058</v>
      </c>
      <c r="F60" s="10">
        <f t="shared" si="26"/>
        <v>36.40059323464061</v>
      </c>
      <c r="G60" s="10">
        <f t="shared" si="26"/>
        <v>36.252912592298905</v>
      </c>
      <c r="H60" s="10">
        <f t="shared" si="26"/>
        <v>35.845710189818035</v>
      </c>
      <c r="I60" s="10">
        <f t="shared" si="26"/>
        <v>35.49491618933267</v>
      </c>
      <c r="J60" s="10">
        <f t="shared" si="26"/>
        <v>35.0631476871901</v>
      </c>
      <c r="K60" s="10">
        <f t="shared" si="26"/>
        <v>34.982034988789245</v>
      </c>
      <c r="L60" s="10">
        <f t="shared" si="26"/>
        <v>34.98577039028298</v>
      </c>
      <c r="M60" s="10">
        <f t="shared" si="26"/>
        <v>34.96585746202555</v>
      </c>
      <c r="N60" s="10">
        <f t="shared" si="26"/>
        <v>34.802436678646046</v>
      </c>
      <c r="O60" s="11">
        <f t="shared" si="24"/>
        <v>35.70097318090662</v>
      </c>
      <c r="P60" s="20">
        <f aca="true" t="shared" si="27" ref="P60:P65">O60/O59-1</f>
        <v>-0.08458603704713497</v>
      </c>
    </row>
    <row r="61" spans="2:16" ht="14.25">
      <c r="B61" s="6">
        <v>2010</v>
      </c>
      <c r="C61" s="10">
        <f t="shared" si="25"/>
        <v>34.48013537429404</v>
      </c>
      <c r="D61" s="10">
        <f t="shared" si="25"/>
        <v>34.28888645485942</v>
      </c>
      <c r="E61" s="10">
        <f aca="true" t="shared" si="28" ref="E61:N61">E17*$O$56/E83</f>
        <v>33.96659130261249</v>
      </c>
      <c r="F61" s="10">
        <f t="shared" si="28"/>
        <v>33.90683428593606</v>
      </c>
      <c r="G61" s="10">
        <f t="shared" si="28"/>
        <v>33.85311586412951</v>
      </c>
      <c r="H61" s="10">
        <f t="shared" si="28"/>
        <v>33.757777900024045</v>
      </c>
      <c r="I61" s="10">
        <f t="shared" si="28"/>
        <v>33.39534601009072</v>
      </c>
      <c r="J61" s="10">
        <f t="shared" si="28"/>
        <v>33.00067883548767</v>
      </c>
      <c r="K61" s="10">
        <f t="shared" si="28"/>
        <v>34.2184584548303</v>
      </c>
      <c r="L61" s="10">
        <f t="shared" si="28"/>
        <v>33.999941058990224</v>
      </c>
      <c r="M61" s="10">
        <f t="shared" si="28"/>
        <v>34.02597037178711</v>
      </c>
      <c r="N61" s="10">
        <f t="shared" si="28"/>
        <v>33.84795960000001</v>
      </c>
      <c r="O61" s="11">
        <f t="shared" si="24"/>
        <v>33.89514129275347</v>
      </c>
      <c r="P61" s="20">
        <f t="shared" si="27"/>
        <v>-0.050582147411010525</v>
      </c>
    </row>
    <row r="62" spans="2:16" ht="14.25">
      <c r="B62" s="6">
        <v>2011</v>
      </c>
      <c r="C62" s="10">
        <f t="shared" si="25"/>
        <v>33.43008355555556</v>
      </c>
      <c r="D62" s="10">
        <f t="shared" si="25"/>
        <v>33.11933424657535</v>
      </c>
      <c r="E62" s="10">
        <f aca="true" t="shared" si="29" ref="E62:N62">E18*$O$56/E84</f>
        <v>32.656015050651234</v>
      </c>
      <c r="F62" s="10">
        <f t="shared" si="29"/>
        <v>32.54611500000001</v>
      </c>
      <c r="G62" s="10">
        <f t="shared" si="29"/>
        <v>32.4400609545716</v>
      </c>
      <c r="H62" s="10">
        <f t="shared" si="29"/>
        <v>32.325431763919404</v>
      </c>
      <c r="I62" s="10">
        <f t="shared" si="29"/>
        <v>32.083374028436026</v>
      </c>
      <c r="J62" s="10">
        <f t="shared" si="29"/>
        <v>31.904948251484594</v>
      </c>
      <c r="K62" s="10">
        <f t="shared" si="29"/>
        <v>31.743373909781496</v>
      </c>
      <c r="L62" s="10">
        <f t="shared" si="29"/>
        <v>36.367760499115384</v>
      </c>
      <c r="M62" s="10">
        <f t="shared" si="29"/>
        <v>36.21600333827894</v>
      </c>
      <c r="N62" s="10">
        <f t="shared" si="29"/>
        <v>35.96255801104974</v>
      </c>
      <c r="O62" s="11">
        <f t="shared" si="24"/>
        <v>33.39958821745161</v>
      </c>
      <c r="P62" s="20">
        <f t="shared" si="27"/>
        <v>-0.014620180250076387</v>
      </c>
    </row>
    <row r="63" spans="2:16" ht="14.25">
      <c r="B63" s="6">
        <v>2012</v>
      </c>
      <c r="C63" s="10">
        <f t="shared" si="25"/>
        <v>35.69957769652652</v>
      </c>
      <c r="D63" s="10">
        <f t="shared" si="25"/>
        <v>35.40507478923036</v>
      </c>
      <c r="E63" s="10">
        <f aca="true" t="shared" si="30" ref="E63:N63">E19*$O$56/E85</f>
        <v>35.05865170556554</v>
      </c>
      <c r="F63" s="10">
        <f t="shared" si="30"/>
        <v>35.93373929302823</v>
      </c>
      <c r="G63" s="10">
        <f t="shared" si="30"/>
        <v>35.793510066518856</v>
      </c>
      <c r="H63" s="10">
        <f t="shared" si="30"/>
        <v>35.685898487929975</v>
      </c>
      <c r="I63" s="10">
        <f t="shared" si="30"/>
        <v>35.59148302319429</v>
      </c>
      <c r="J63" s="10">
        <f t="shared" si="30"/>
        <v>35.26184587155964</v>
      </c>
      <c r="K63" s="10">
        <f t="shared" si="30"/>
        <v>34.83872807320443</v>
      </c>
      <c r="L63" s="10">
        <f t="shared" si="30"/>
        <v>34.44327268072033</v>
      </c>
      <c r="M63" s="10">
        <f t="shared" si="30"/>
        <v>34.32316941656745</v>
      </c>
      <c r="N63" s="10">
        <f t="shared" si="30"/>
        <v>34.57606459904045</v>
      </c>
      <c r="O63" s="11">
        <f t="shared" si="24"/>
        <v>35.21758464192384</v>
      </c>
      <c r="P63" s="20">
        <f t="shared" si="27"/>
        <v>0.05443170175140999</v>
      </c>
    </row>
    <row r="64" spans="2:16" ht="14.25">
      <c r="B64" s="6">
        <v>2013</v>
      </c>
      <c r="C64" s="10">
        <f t="shared" si="25"/>
        <v>33.93070674289559</v>
      </c>
      <c r="D64" s="10">
        <f t="shared" si="25"/>
        <v>33.59738811188812</v>
      </c>
      <c r="E64" s="10">
        <f aca="true" t="shared" si="31" ref="E64:N64">E20*$O$56/E86</f>
        <v>33.37786998593997</v>
      </c>
      <c r="F64" s="10">
        <f t="shared" si="31"/>
        <v>33.2294628242075</v>
      </c>
      <c r="G64" s="10">
        <f t="shared" si="31"/>
        <v>33.12309799737361</v>
      </c>
      <c r="H64" s="10">
        <f t="shared" si="31"/>
        <v>32.97963765628831</v>
      </c>
      <c r="I64" s="10">
        <f t="shared" si="31"/>
        <v>32.72823177357879</v>
      </c>
      <c r="J64" s="10">
        <f t="shared" si="31"/>
        <v>34.48179773657598</v>
      </c>
      <c r="K64" s="10">
        <f t="shared" si="31"/>
        <v>34.017635442236134</v>
      </c>
      <c r="L64" s="10">
        <f t="shared" si="31"/>
        <v>33.73978779549204</v>
      </c>
      <c r="M64" s="10">
        <f t="shared" si="31"/>
        <v>33.671033623324725</v>
      </c>
      <c r="N64" s="10">
        <f t="shared" si="31"/>
        <v>33.91558522144155</v>
      </c>
      <c r="O64" s="11">
        <f t="shared" si="24"/>
        <v>33.566019575936856</v>
      </c>
      <c r="P64" s="20">
        <f t="shared" si="27"/>
        <v>-0.046896034545791165</v>
      </c>
    </row>
    <row r="65" spans="2:16" ht="14.25">
      <c r="B65" s="6">
        <v>2014</v>
      </c>
      <c r="C65" s="10">
        <f t="shared" si="25"/>
        <v>33.107946824907536</v>
      </c>
      <c r="D65" s="10">
        <f t="shared" si="25"/>
        <v>32.56832067318627</v>
      </c>
      <c r="E65" s="10">
        <f aca="true" t="shared" si="32" ref="E65:N65">E21*$O$56/E87</f>
        <v>32.37931248115768</v>
      </c>
      <c r="F65" s="10">
        <f t="shared" si="32"/>
        <v>35.34419728506788</v>
      </c>
      <c r="G65" s="10">
        <f t="shared" si="32"/>
        <v>35.232600811907986</v>
      </c>
      <c r="H65" s="10">
        <f t="shared" si="32"/>
        <v>35.11118189991011</v>
      </c>
      <c r="I65" s="10">
        <f t="shared" si="32"/>
        <v>34.850093396787635</v>
      </c>
      <c r="J65" s="10">
        <f t="shared" si="32"/>
        <v>34.59030600044284</v>
      </c>
      <c r="K65" s="10">
        <f t="shared" si="32"/>
        <v>36.14913759590794</v>
      </c>
      <c r="L65" s="10">
        <f t="shared" si="32"/>
        <v>35.93643382246115</v>
      </c>
      <c r="M65" s="10">
        <f t="shared" si="32"/>
        <v>35.8842991440592</v>
      </c>
      <c r="N65" s="10">
        <f t="shared" si="32"/>
        <v>36.075326186830026</v>
      </c>
      <c r="O65" s="11">
        <f t="shared" si="24"/>
        <v>34.769096343552185</v>
      </c>
      <c r="P65" s="20">
        <f t="shared" si="27"/>
        <v>0.03584210409261046</v>
      </c>
    </row>
    <row r="66" spans="2:16" ht="14.25">
      <c r="B66" s="6">
        <v>2015</v>
      </c>
      <c r="C66" s="9">
        <f t="shared" si="25"/>
        <v>35.292926303774</v>
      </c>
      <c r="D66" s="10">
        <f t="shared" si="25"/>
        <v>34.90938875167597</v>
      </c>
      <c r="E66" s="10">
        <f aca="true" t="shared" si="33" ref="E66:N66">E22*$O$56/E88</f>
        <v>36.49178976874563</v>
      </c>
      <c r="F66" s="10">
        <f t="shared" si="33"/>
        <v>36.28582259076024</v>
      </c>
      <c r="G66" s="10">
        <f t="shared" si="33"/>
        <v>36.1096900353651</v>
      </c>
      <c r="H66" s="10">
        <f t="shared" si="33"/>
        <v>35.94766257075798</v>
      </c>
      <c r="I66" s="10">
        <f t="shared" si="33"/>
        <v>35.51857581338245</v>
      </c>
      <c r="J66" s="10">
        <f t="shared" si="33"/>
        <v>35.10434407442363</v>
      </c>
      <c r="K66" s="10">
        <f t="shared" si="33"/>
        <v>34.86461167648635</v>
      </c>
      <c r="L66" s="10">
        <f t="shared" si="33"/>
        <v>34.655785970983636</v>
      </c>
      <c r="M66" s="10">
        <f t="shared" si="33"/>
        <v>34.50880318091452</v>
      </c>
      <c r="N66" s="10">
        <f t="shared" si="33"/>
        <v>34.69966282401547</v>
      </c>
      <c r="O66" s="11">
        <f aca="true" t="shared" si="34" ref="O66:O71">AVERAGE(C66:N66)</f>
        <v>35.36575529677375</v>
      </c>
      <c r="P66" s="20">
        <f aca="true" t="shared" si="35" ref="P66:P71">O66/O65-1</f>
        <v>0.01716061146156922</v>
      </c>
    </row>
    <row r="67" spans="2:16" ht="14.25">
      <c r="B67" s="6">
        <v>2016</v>
      </c>
      <c r="C67" s="9">
        <f t="shared" si="25"/>
        <v>33.87133081826461</v>
      </c>
      <c r="D67" s="10">
        <f t="shared" si="25"/>
        <v>33.337889884763136</v>
      </c>
      <c r="E67" s="10">
        <f aca="true" t="shared" si="36" ref="E67:N67">E23*$O$56/E89</f>
        <v>32.995681155747064</v>
      </c>
      <c r="F67" s="10">
        <f t="shared" si="36"/>
        <v>32.845833228207404</v>
      </c>
      <c r="G67" s="10">
        <f t="shared" si="36"/>
        <v>32.531882301493106</v>
      </c>
      <c r="H67" s="10">
        <f t="shared" si="36"/>
        <v>32.40232966212433</v>
      </c>
      <c r="I67" s="10">
        <f t="shared" si="36"/>
        <v>32.27580513201934</v>
      </c>
      <c r="J67" s="10">
        <f t="shared" si="36"/>
        <v>32.092804141501304</v>
      </c>
      <c r="K67" s="10">
        <f t="shared" si="36"/>
        <v>32.013884175580976</v>
      </c>
      <c r="L67" s="10">
        <f t="shared" si="36"/>
        <v>31.954948453608253</v>
      </c>
      <c r="M67" s="10">
        <f t="shared" si="36"/>
        <v>34.15825703776361</v>
      </c>
      <c r="N67" s="10">
        <f t="shared" si="36"/>
        <v>34.3456505455218</v>
      </c>
      <c r="O67" s="11">
        <f t="shared" si="34"/>
        <v>32.90219137804958</v>
      </c>
      <c r="P67" s="20">
        <f t="shared" si="35"/>
        <v>-0.06965958730560207</v>
      </c>
    </row>
    <row r="68" spans="2:16" ht="17.25" customHeight="1">
      <c r="B68" s="6">
        <v>2017</v>
      </c>
      <c r="C68" s="9">
        <f t="shared" si="25"/>
        <v>33.4748866806849</v>
      </c>
      <c r="D68" s="10">
        <f t="shared" si="25"/>
        <v>33.30879296987088</v>
      </c>
      <c r="E68" s="10">
        <f aca="true" t="shared" si="37" ref="E68:G71">E24*$O$56/E90</f>
        <v>33.08529712012351</v>
      </c>
      <c r="F68" s="10">
        <f t="shared" si="37"/>
        <v>33.01276743690011</v>
      </c>
      <c r="G68" s="10">
        <f t="shared" si="37"/>
        <v>32.969792236686395</v>
      </c>
      <c r="H68" s="10">
        <f aca="true" t="shared" si="38" ref="H68:M68">H24*$O$56/H90</f>
        <v>32.92109239586411</v>
      </c>
      <c r="I68" s="10">
        <f t="shared" si="38"/>
        <v>32.816390176099894</v>
      </c>
      <c r="J68" s="10">
        <f t="shared" si="38"/>
        <v>32.56513669199299</v>
      </c>
      <c r="K68" s="10">
        <f t="shared" si="38"/>
        <v>32.39097132891524</v>
      </c>
      <c r="L68" s="10">
        <f t="shared" si="38"/>
        <v>32.24289617498988</v>
      </c>
      <c r="M68" s="10">
        <f t="shared" si="38"/>
        <v>35.140343338331995</v>
      </c>
      <c r="N68" s="10">
        <f>N24*$O$56/N90</f>
        <v>35.24605303713989</v>
      </c>
      <c r="O68" s="11">
        <f t="shared" si="34"/>
        <v>33.26453496563332</v>
      </c>
      <c r="P68" s="20">
        <f t="shared" si="35"/>
        <v>0.011012749376489106</v>
      </c>
    </row>
    <row r="69" spans="2:16" ht="17.25" customHeight="1">
      <c r="B69" s="6">
        <v>2018</v>
      </c>
      <c r="C69" s="9">
        <f t="shared" si="25"/>
        <v>34.315025221064495</v>
      </c>
      <c r="D69" s="10">
        <f t="shared" si="25"/>
        <v>34.01615056669087</v>
      </c>
      <c r="E69" s="10">
        <f t="shared" si="37"/>
        <v>33.921456088191086</v>
      </c>
      <c r="F69" s="10">
        <f t="shared" si="37"/>
        <v>33.89880781171759</v>
      </c>
      <c r="G69" s="10">
        <f t="shared" si="37"/>
        <v>33.625656647717875</v>
      </c>
      <c r="H69" s="10">
        <f aca="true" t="shared" si="39" ref="H69:N69">H25*$O$56/H91</f>
        <v>33.29671400153023</v>
      </c>
      <c r="I69" s="10">
        <f t="shared" si="39"/>
        <v>33.099542174172875</v>
      </c>
      <c r="J69" s="10">
        <f t="shared" si="39"/>
        <v>32.87805692083536</v>
      </c>
      <c r="K69" s="10">
        <f t="shared" si="39"/>
        <v>34.95260162165066</v>
      </c>
      <c r="L69" s="10">
        <f t="shared" si="39"/>
        <v>34.87208293153328</v>
      </c>
      <c r="M69" s="10">
        <f t="shared" si="39"/>
        <v>34.74550549802499</v>
      </c>
      <c r="N69" s="10">
        <f t="shared" si="39"/>
        <v>34.87955738934735</v>
      </c>
      <c r="O69" s="11">
        <f t="shared" si="34"/>
        <v>34.04176307270639</v>
      </c>
      <c r="P69" s="20">
        <f t="shared" si="35"/>
        <v>0.023365067567487463</v>
      </c>
    </row>
    <row r="70" spans="2:16" ht="17.25" customHeight="1">
      <c r="B70" s="6">
        <v>2019</v>
      </c>
      <c r="C70" s="9">
        <f t="shared" si="25"/>
        <v>34.13868463838046</v>
      </c>
      <c r="D70" s="10">
        <f t="shared" si="25"/>
        <v>36.51358666181895</v>
      </c>
      <c r="E70" s="10">
        <f t="shared" si="37"/>
        <v>36.31740889600662</v>
      </c>
      <c r="F70" s="10">
        <f t="shared" si="37"/>
        <v>36.158629976339896</v>
      </c>
      <c r="G70" s="10">
        <f t="shared" si="37"/>
        <v>36.01598872893079</v>
      </c>
      <c r="H70" s="10">
        <f aca="true" t="shared" si="40" ref="H70:N71">H26*$O$56/H92</f>
        <v>35.786809407452665</v>
      </c>
      <c r="I70" s="10">
        <f t="shared" si="40"/>
        <v>35.51561503485905</v>
      </c>
      <c r="J70" s="10">
        <f t="shared" si="40"/>
        <v>38.07287527667886</v>
      </c>
      <c r="K70" s="10">
        <f t="shared" si="40"/>
        <v>37.87750330809088</v>
      </c>
      <c r="L70" s="10">
        <f t="shared" si="40"/>
        <v>37.5946816199377</v>
      </c>
      <c r="M70" s="10">
        <f t="shared" si="40"/>
        <v>37.43732747685642</v>
      </c>
      <c r="N70" s="10">
        <f t="shared" si="40"/>
        <v>37.448391606738255</v>
      </c>
      <c r="O70" s="11">
        <f t="shared" si="34"/>
        <v>36.573125219340874</v>
      </c>
      <c r="P70" s="20">
        <f t="shared" si="35"/>
        <v>0.07436048894494696</v>
      </c>
    </row>
    <row r="71" spans="2:16" ht="17.25" customHeight="1">
      <c r="B71" s="6">
        <v>2020</v>
      </c>
      <c r="C71" s="9">
        <f t="shared" si="25"/>
        <v>36.68052522796353</v>
      </c>
      <c r="D71" s="10">
        <f t="shared" si="25"/>
        <v>36.45714234199675</v>
      </c>
      <c r="E71" s="10">
        <f t="shared" si="37"/>
        <v>35.977533901192515</v>
      </c>
      <c r="F71" s="10">
        <f t="shared" si="37"/>
        <v>37.809906263338604</v>
      </c>
      <c r="G71" s="10">
        <f t="shared" si="37"/>
        <v>37.59709907732055</v>
      </c>
      <c r="H71" s="10">
        <f t="shared" si="40"/>
        <v>37.59016234317344</v>
      </c>
      <c r="I71" s="10">
        <f t="shared" si="40"/>
        <v>37.384958924721325</v>
      </c>
      <c r="J71" s="10">
        <f t="shared" si="40"/>
        <v>37.17180804597702</v>
      </c>
      <c r="K71" s="10">
        <f t="shared" si="40"/>
        <v>38.729640837563466</v>
      </c>
      <c r="L71" s="10">
        <f t="shared" si="40"/>
        <v>38.5062543006489</v>
      </c>
      <c r="M71" s="10">
        <f t="shared" si="40"/>
        <v>38.397249851269386</v>
      </c>
      <c r="N71" s="10">
        <f t="shared" si="40"/>
        <v>38.46985078287491</v>
      </c>
      <c r="O71" s="11">
        <f t="shared" si="34"/>
        <v>37.564344324836696</v>
      </c>
      <c r="P71" s="20">
        <f t="shared" si="35"/>
        <v>0.027102390062406778</v>
      </c>
    </row>
    <row r="72" spans="2:16" s="54" customFormat="1" ht="17.25" customHeight="1">
      <c r="B72" s="6">
        <v>2021</v>
      </c>
      <c r="C72" s="9">
        <f aca="true" t="shared" si="41" ref="C72:M73">C28*$O$56/C94</f>
        <v>37.86303316230229</v>
      </c>
      <c r="D72" s="10">
        <f t="shared" si="41"/>
        <v>37.55353968094925</v>
      </c>
      <c r="E72" s="10">
        <f t="shared" si="41"/>
        <v>37.32390458353354</v>
      </c>
      <c r="F72" s="10">
        <f t="shared" si="41"/>
        <v>38.13312735332465</v>
      </c>
      <c r="G72" s="10">
        <f t="shared" si="41"/>
        <v>37.95990743672941</v>
      </c>
      <c r="H72" s="10">
        <f t="shared" si="41"/>
        <v>37.708679375993825</v>
      </c>
      <c r="I72" s="10">
        <f t="shared" si="41"/>
        <v>37.513606686618225</v>
      </c>
      <c r="J72" s="10">
        <f t="shared" si="41"/>
        <v>37.19713681800841</v>
      </c>
      <c r="K72" s="10">
        <f t="shared" si="41"/>
        <v>39.55304717697697</v>
      </c>
      <c r="L72" s="10">
        <f t="shared" si="41"/>
        <v>39.14668025392584</v>
      </c>
      <c r="M72" s="10">
        <f t="shared" si="41"/>
        <v>39.04720316600709</v>
      </c>
      <c r="N72" s="10">
        <f>N28*$O$56/N94</f>
        <v>39.086281306033946</v>
      </c>
      <c r="O72" s="11">
        <f>AVERAGE(C72:N72)</f>
        <v>38.173845583366955</v>
      </c>
      <c r="P72" s="20">
        <f>O72/O71-1</f>
        <v>0.016225526346463237</v>
      </c>
    </row>
    <row r="73" spans="2:16" s="54" customFormat="1" ht="17.25" customHeight="1" thickBot="1">
      <c r="B73" s="7">
        <v>2022</v>
      </c>
      <c r="C73" s="12">
        <f t="shared" si="41"/>
        <v>38.40092228276456</v>
      </c>
      <c r="D73" s="13">
        <f t="shared" si="41"/>
        <v>37.84431976744187</v>
      </c>
      <c r="E73" s="13">
        <f t="shared" si="41"/>
        <v>38.46997060937626</v>
      </c>
      <c r="F73" s="13">
        <f t="shared" si="41"/>
        <v>38.28193936022254</v>
      </c>
      <c r="G73" s="13">
        <f t="shared" si="41"/>
        <v>38.104778261213525</v>
      </c>
      <c r="H73" s="13">
        <f t="shared" si="41"/>
        <v>37.88301234762093</v>
      </c>
      <c r="I73" s="13">
        <f t="shared" si="41"/>
        <v>37.59326480917819</v>
      </c>
      <c r="J73" s="13">
        <f t="shared" si="41"/>
        <v>37.284813220837535</v>
      </c>
      <c r="K73" s="13">
        <f t="shared" si="41"/>
        <v>40.5717833506045</v>
      </c>
      <c r="L73" s="13">
        <f t="shared" si="41"/>
        <v>40.486320000000006</v>
      </c>
      <c r="M73" s="13">
        <f t="shared" si="41"/>
        <v>40.6</v>
      </c>
      <c r="N73" s="13"/>
      <c r="O73" s="14"/>
      <c r="P73" s="21"/>
    </row>
    <row r="74" spans="2:16" ht="14.25">
      <c r="B74" s="19" t="s">
        <v>28</v>
      </c>
      <c r="P74" s="22"/>
    </row>
    <row r="75" spans="15:16" ht="14.25">
      <c r="O75" s="41"/>
      <c r="P75" s="22"/>
    </row>
    <row r="76" spans="13:16" ht="14.25">
      <c r="M76" s="42"/>
      <c r="N76" s="42"/>
      <c r="O76" s="41"/>
      <c r="P76" s="22"/>
    </row>
    <row r="77" spans="14:16" ht="15" thickBot="1">
      <c r="N77" s="42"/>
      <c r="P77" s="22"/>
    </row>
    <row r="78" spans="6:16" ht="15" thickBot="1">
      <c r="F78" s="57" t="s">
        <v>29</v>
      </c>
      <c r="G78" s="58"/>
      <c r="H78" s="58"/>
      <c r="I78" s="58"/>
      <c r="J78" s="59"/>
      <c r="P78" s="22"/>
    </row>
    <row r="79" spans="2:16" ht="15" thickBot="1">
      <c r="B79" t="s">
        <v>15</v>
      </c>
      <c r="P79" s="22"/>
    </row>
    <row r="80" spans="2:16" ht="15" thickBot="1">
      <c r="B80" s="3" t="s">
        <v>0</v>
      </c>
      <c r="C80" s="17" t="s">
        <v>1</v>
      </c>
      <c r="D80" s="17" t="s">
        <v>2</v>
      </c>
      <c r="E80" s="17" t="s">
        <v>3</v>
      </c>
      <c r="F80" s="17" t="s">
        <v>4</v>
      </c>
      <c r="G80" s="17" t="s">
        <v>5</v>
      </c>
      <c r="H80" s="17" t="s">
        <v>6</v>
      </c>
      <c r="I80" s="17" t="s">
        <v>7</v>
      </c>
      <c r="J80" s="17" t="s">
        <v>8</v>
      </c>
      <c r="K80" s="17" t="s">
        <v>9</v>
      </c>
      <c r="L80" s="17" t="s">
        <v>10</v>
      </c>
      <c r="M80" s="17" t="s">
        <v>11</v>
      </c>
      <c r="N80" s="17" t="s">
        <v>12</v>
      </c>
      <c r="O80" s="5" t="s">
        <v>14</v>
      </c>
      <c r="P80" s="23" t="s">
        <v>13</v>
      </c>
    </row>
    <row r="81" spans="2:16" ht="14.25">
      <c r="B81" s="6">
        <v>2008</v>
      </c>
      <c r="C81" s="9"/>
      <c r="D81" s="10"/>
      <c r="E81" s="10">
        <v>83.18598721896626</v>
      </c>
      <c r="F81" s="10">
        <v>83.46081255587563</v>
      </c>
      <c r="G81" s="10">
        <v>84.18926525611735</v>
      </c>
      <c r="H81" s="10">
        <v>85.26869971193007</v>
      </c>
      <c r="I81" s="10">
        <v>85.64948180523824</v>
      </c>
      <c r="J81" s="10">
        <v>86.52031389689084</v>
      </c>
      <c r="K81" s="10">
        <v>87.04016423297242</v>
      </c>
      <c r="L81" s="10">
        <v>87.32823416443165</v>
      </c>
      <c r="M81" s="10">
        <v>87.49104334293565</v>
      </c>
      <c r="N81" s="10">
        <v>88.30502301248303</v>
      </c>
      <c r="O81" s="8">
        <f aca="true" t="shared" si="42" ref="O81:O87">AVERAGE(C81:N81)</f>
        <v>85.84390251978412</v>
      </c>
      <c r="P81" s="24"/>
    </row>
    <row r="82" spans="2:16" ht="14.25">
      <c r="B82" s="6">
        <v>2009</v>
      </c>
      <c r="C82" s="9">
        <v>89.00367537498758</v>
      </c>
      <c r="D82" s="10">
        <v>88.7652726730903</v>
      </c>
      <c r="E82" s="10">
        <v>89.44736929240754</v>
      </c>
      <c r="F82" s="10">
        <v>89.41094665739544</v>
      </c>
      <c r="G82" s="10">
        <v>89.77517300751632</v>
      </c>
      <c r="H82" s="10">
        <v>90.7950067878547</v>
      </c>
      <c r="I82" s="10">
        <v>91.692328068607</v>
      </c>
      <c r="J82" s="10">
        <v>92.82142975398166</v>
      </c>
      <c r="K82" s="10">
        <v>93.0366544154167</v>
      </c>
      <c r="L82" s="10">
        <v>93.02672096950432</v>
      </c>
      <c r="M82" s="10">
        <v>93.07969934770372</v>
      </c>
      <c r="N82" s="10">
        <v>93.51677096784874</v>
      </c>
      <c r="O82" s="11">
        <f t="shared" si="42"/>
        <v>91.19758727635951</v>
      </c>
      <c r="P82" s="20">
        <f>+O82/O81-1</f>
        <v>0.06236534686131656</v>
      </c>
    </row>
    <row r="83" spans="2:16" ht="14.25">
      <c r="B83" s="6">
        <v>2010</v>
      </c>
      <c r="C83" s="9">
        <v>94.39091420813881</v>
      </c>
      <c r="D83" s="10">
        <v>94.91738684149533</v>
      </c>
      <c r="E83" s="10">
        <v>95.81801927088507</v>
      </c>
      <c r="F83" s="10">
        <v>95.98688785139565</v>
      </c>
      <c r="G83" s="10">
        <v>96.13920068871893</v>
      </c>
      <c r="H83" s="10">
        <v>96.41071487699084</v>
      </c>
      <c r="I83" s="10">
        <v>97.45703784642893</v>
      </c>
      <c r="J83" s="10">
        <v>98.62256216681568</v>
      </c>
      <c r="K83" s="10">
        <v>98.91725439554982</v>
      </c>
      <c r="L83" s="10">
        <v>99.5529949339426</v>
      </c>
      <c r="M83" s="10">
        <v>99.47683851528096</v>
      </c>
      <c r="N83" s="10">
        <v>100</v>
      </c>
      <c r="O83" s="11">
        <f t="shared" si="42"/>
        <v>97.30748429963687</v>
      </c>
      <c r="P83" s="20">
        <f>+O83/O82-1</f>
        <v>0.06699625731064907</v>
      </c>
    </row>
    <row r="84" spans="2:16" ht="14.25">
      <c r="B84" s="6">
        <v>2011</v>
      </c>
      <c r="C84" s="9">
        <v>101.25</v>
      </c>
      <c r="D84" s="10">
        <v>102.2</v>
      </c>
      <c r="E84" s="10">
        <v>103.65</v>
      </c>
      <c r="F84" s="10">
        <v>104</v>
      </c>
      <c r="G84" s="10">
        <v>104.34</v>
      </c>
      <c r="H84" s="10">
        <v>104.71</v>
      </c>
      <c r="I84" s="10">
        <v>105.5</v>
      </c>
      <c r="J84" s="10">
        <v>106.09</v>
      </c>
      <c r="K84" s="10">
        <v>106.63</v>
      </c>
      <c r="L84" s="10">
        <v>107.39</v>
      </c>
      <c r="M84" s="10">
        <v>107.84</v>
      </c>
      <c r="N84" s="10">
        <v>108.6</v>
      </c>
      <c r="O84" s="11">
        <f t="shared" si="42"/>
        <v>105.18333333333334</v>
      </c>
      <c r="P84" s="20">
        <f aca="true" t="shared" si="43" ref="P84:P89">O84/O83-1</f>
        <v>0.08093775201755848</v>
      </c>
    </row>
    <row r="85" spans="2:16" ht="14.25">
      <c r="B85" s="6">
        <v>2012</v>
      </c>
      <c r="C85" s="9">
        <v>109.4</v>
      </c>
      <c r="D85" s="10">
        <v>110.31</v>
      </c>
      <c r="E85" s="10">
        <v>111.4</v>
      </c>
      <c r="F85" s="10">
        <v>112.31</v>
      </c>
      <c r="G85" s="10">
        <v>112.75</v>
      </c>
      <c r="H85" s="10">
        <v>113.09</v>
      </c>
      <c r="I85" s="10">
        <v>113.39</v>
      </c>
      <c r="J85" s="10">
        <v>114.45</v>
      </c>
      <c r="K85" s="10">
        <v>115.84</v>
      </c>
      <c r="L85" s="10">
        <v>117.17</v>
      </c>
      <c r="M85" s="10">
        <v>117.58</v>
      </c>
      <c r="N85" s="10">
        <v>116.72</v>
      </c>
      <c r="O85" s="11">
        <f t="shared" si="42"/>
        <v>113.70083333333334</v>
      </c>
      <c r="P85" s="20">
        <f t="shared" si="43"/>
        <v>0.08097765805736024</v>
      </c>
    </row>
    <row r="86" spans="2:16" ht="14.25">
      <c r="B86" s="6">
        <v>2013</v>
      </c>
      <c r="C86" s="9">
        <v>118.94</v>
      </c>
      <c r="D86" s="10">
        <v>120.12</v>
      </c>
      <c r="E86" s="10">
        <v>120.91</v>
      </c>
      <c r="F86" s="10">
        <v>121.45</v>
      </c>
      <c r="G86" s="10">
        <v>121.84</v>
      </c>
      <c r="H86" s="10">
        <v>122.37</v>
      </c>
      <c r="I86" s="10">
        <v>123.31</v>
      </c>
      <c r="J86" s="10">
        <v>124.59</v>
      </c>
      <c r="K86" s="10">
        <v>126.29</v>
      </c>
      <c r="L86" s="10">
        <v>127.33</v>
      </c>
      <c r="M86" s="10">
        <v>127.59</v>
      </c>
      <c r="N86" s="10">
        <v>126.67</v>
      </c>
      <c r="O86" s="11">
        <f t="shared" si="42"/>
        <v>123.45083333333334</v>
      </c>
      <c r="P86" s="20">
        <f t="shared" si="43"/>
        <v>0.08575135040053938</v>
      </c>
    </row>
    <row r="87" spans="2:16" ht="14.25">
      <c r="B87" s="6">
        <v>2014</v>
      </c>
      <c r="C87" s="9">
        <v>129.76</v>
      </c>
      <c r="D87" s="10">
        <v>131.91</v>
      </c>
      <c r="E87" s="10">
        <v>132.68</v>
      </c>
      <c r="F87" s="10">
        <v>132.6</v>
      </c>
      <c r="G87" s="10">
        <v>133.02</v>
      </c>
      <c r="H87" s="10">
        <v>133.48</v>
      </c>
      <c r="I87" s="10">
        <v>134.48</v>
      </c>
      <c r="J87" s="10">
        <v>135.49</v>
      </c>
      <c r="K87" s="10">
        <v>136.85</v>
      </c>
      <c r="L87" s="10">
        <v>137.66</v>
      </c>
      <c r="M87" s="10">
        <v>137.86</v>
      </c>
      <c r="N87" s="10">
        <v>137.13</v>
      </c>
      <c r="O87" s="11">
        <f t="shared" si="42"/>
        <v>134.41</v>
      </c>
      <c r="P87" s="20">
        <f t="shared" si="43"/>
        <v>0.08877353332298288</v>
      </c>
    </row>
    <row r="88" spans="2:16" ht="14.25">
      <c r="B88" s="6">
        <v>2015</v>
      </c>
      <c r="C88" s="9">
        <v>140.17</v>
      </c>
      <c r="D88" s="10">
        <v>141.71</v>
      </c>
      <c r="E88" s="10">
        <v>142.7</v>
      </c>
      <c r="F88" s="10">
        <v>143.51</v>
      </c>
      <c r="G88" s="10">
        <v>144.21</v>
      </c>
      <c r="H88" s="10">
        <v>144.86</v>
      </c>
      <c r="I88" s="10">
        <v>146.61</v>
      </c>
      <c r="J88" s="10">
        <v>148.34</v>
      </c>
      <c r="K88" s="10">
        <v>149.36</v>
      </c>
      <c r="L88" s="10">
        <v>150.26</v>
      </c>
      <c r="M88" s="10">
        <v>150.9</v>
      </c>
      <c r="N88" s="10">
        <v>150.07</v>
      </c>
      <c r="O88" s="11">
        <f aca="true" t="shared" si="44" ref="O88:O94">AVERAGE(C88:N88)</f>
        <v>146.0583333333333</v>
      </c>
      <c r="P88" s="20">
        <f t="shared" si="43"/>
        <v>0.0866626987079333</v>
      </c>
    </row>
    <row r="89" spans="2:16" ht="14.25">
      <c r="B89" s="6">
        <v>2016</v>
      </c>
      <c r="C89" s="9">
        <v>153.74</v>
      </c>
      <c r="D89" s="10">
        <v>156.2</v>
      </c>
      <c r="E89" s="10">
        <v>157.82</v>
      </c>
      <c r="F89" s="10">
        <v>158.54</v>
      </c>
      <c r="G89" s="10">
        <v>160.07</v>
      </c>
      <c r="H89" s="10">
        <v>160.71</v>
      </c>
      <c r="I89" s="10">
        <v>161.34</v>
      </c>
      <c r="J89" s="10">
        <v>162.26</v>
      </c>
      <c r="K89" s="10">
        <v>162.66</v>
      </c>
      <c r="L89" s="10">
        <v>162.96</v>
      </c>
      <c r="M89" s="10">
        <v>163.12</v>
      </c>
      <c r="N89" s="10">
        <v>162.23</v>
      </c>
      <c r="O89" s="11">
        <f t="shared" si="44"/>
        <v>160.13750000000002</v>
      </c>
      <c r="P89" s="20">
        <f t="shared" si="43"/>
        <v>0.096394134763508</v>
      </c>
    </row>
    <row r="90" spans="2:16" ht="17.25" customHeight="1">
      <c r="B90" s="6">
        <v>2017</v>
      </c>
      <c r="C90" s="9">
        <v>166.45</v>
      </c>
      <c r="D90" s="10">
        <v>167.28</v>
      </c>
      <c r="E90" s="10">
        <v>168.41</v>
      </c>
      <c r="F90" s="10">
        <v>168.78</v>
      </c>
      <c r="G90" s="10">
        <v>169</v>
      </c>
      <c r="H90" s="10">
        <v>169.25</v>
      </c>
      <c r="I90" s="10">
        <v>169.79</v>
      </c>
      <c r="J90" s="10">
        <v>171.1</v>
      </c>
      <c r="K90" s="10">
        <v>172.02</v>
      </c>
      <c r="L90" s="10">
        <v>172.81</v>
      </c>
      <c r="M90" s="10">
        <v>173.38</v>
      </c>
      <c r="N90" s="10">
        <v>172.86</v>
      </c>
      <c r="O90" s="11">
        <f t="shared" si="44"/>
        <v>170.09416666666667</v>
      </c>
      <c r="P90" s="20">
        <f>O90/O89-1</f>
        <v>0.06217573439492097</v>
      </c>
    </row>
    <row r="91" spans="2:16" ht="17.25" customHeight="1">
      <c r="B91" s="6">
        <v>2018</v>
      </c>
      <c r="C91" s="9">
        <v>177.55</v>
      </c>
      <c r="D91" s="10">
        <v>179.11</v>
      </c>
      <c r="E91" s="10">
        <v>179.61</v>
      </c>
      <c r="F91" s="10">
        <v>179.73</v>
      </c>
      <c r="G91" s="10">
        <v>181.19</v>
      </c>
      <c r="H91" s="10">
        <v>182.98</v>
      </c>
      <c r="I91" s="10">
        <v>184.07</v>
      </c>
      <c r="J91" s="10">
        <v>185.31</v>
      </c>
      <c r="K91" s="10">
        <v>186.23</v>
      </c>
      <c r="L91" s="10">
        <v>186.66</v>
      </c>
      <c r="M91" s="10">
        <v>187.34</v>
      </c>
      <c r="N91" s="10">
        <v>186.62</v>
      </c>
      <c r="O91" s="11">
        <f t="shared" si="44"/>
        <v>183.03333333333333</v>
      </c>
      <c r="P91" s="20">
        <f>O91/O90-1</f>
        <v>0.07607060794755838</v>
      </c>
    </row>
    <row r="92" spans="2:16" ht="17.25" customHeight="1">
      <c r="B92" s="6">
        <v>2019</v>
      </c>
      <c r="C92" s="9">
        <v>190.67</v>
      </c>
      <c r="D92" s="10">
        <v>192.53</v>
      </c>
      <c r="E92" s="10">
        <v>193.57</v>
      </c>
      <c r="F92" s="10">
        <v>194.42</v>
      </c>
      <c r="G92" s="10">
        <v>195.19</v>
      </c>
      <c r="H92" s="10">
        <v>196.44</v>
      </c>
      <c r="I92" s="10">
        <v>197.94</v>
      </c>
      <c r="J92" s="10">
        <v>199.69</v>
      </c>
      <c r="K92" s="10">
        <v>200.72</v>
      </c>
      <c r="L92" s="10">
        <v>202.23</v>
      </c>
      <c r="M92" s="10">
        <v>203.08</v>
      </c>
      <c r="N92" s="10">
        <v>203.02</v>
      </c>
      <c r="O92" s="11">
        <f t="shared" si="44"/>
        <v>197.45833333333334</v>
      </c>
      <c r="P92" s="20">
        <f>O92/O91-1</f>
        <v>0.07881078127845575</v>
      </c>
    </row>
    <row r="93" spans="2:16" ht="17.25" customHeight="1">
      <c r="B93" s="6">
        <v>2020</v>
      </c>
      <c r="C93" s="9">
        <v>207.27</v>
      </c>
      <c r="D93" s="10">
        <v>208.54</v>
      </c>
      <c r="E93" s="10">
        <v>211.32</v>
      </c>
      <c r="F93" s="10">
        <v>215.54</v>
      </c>
      <c r="G93" s="10">
        <v>216.76</v>
      </c>
      <c r="H93" s="10">
        <v>216.8</v>
      </c>
      <c r="I93" s="10">
        <v>217.99</v>
      </c>
      <c r="J93" s="10">
        <v>219.24</v>
      </c>
      <c r="K93" s="10">
        <v>220.64</v>
      </c>
      <c r="L93" s="10">
        <v>221.92</v>
      </c>
      <c r="M93" s="10">
        <v>222.55</v>
      </c>
      <c r="N93" s="10">
        <v>222.13</v>
      </c>
      <c r="O93" s="11">
        <f t="shared" si="44"/>
        <v>216.72500000000002</v>
      </c>
      <c r="P93" s="20">
        <f>O93/O92-1</f>
        <v>0.09757332770626714</v>
      </c>
    </row>
    <row r="94" spans="2:16" s="54" customFormat="1" ht="17.25" customHeight="1">
      <c r="B94" s="6">
        <v>2021</v>
      </c>
      <c r="C94" s="9">
        <v>225.69</v>
      </c>
      <c r="D94" s="10">
        <v>227.55</v>
      </c>
      <c r="E94" s="10">
        <v>228.95</v>
      </c>
      <c r="F94" s="10">
        <v>230.1</v>
      </c>
      <c r="G94" s="10">
        <v>231.15</v>
      </c>
      <c r="H94" s="10">
        <v>232.69</v>
      </c>
      <c r="I94" s="10">
        <v>233.9</v>
      </c>
      <c r="J94" s="10">
        <v>235.89</v>
      </c>
      <c r="K94" s="10">
        <v>236.98</v>
      </c>
      <c r="L94" s="10">
        <v>239.44</v>
      </c>
      <c r="M94" s="10">
        <v>240.05</v>
      </c>
      <c r="N94" s="10">
        <v>239.81</v>
      </c>
      <c r="O94" s="11">
        <f t="shared" si="44"/>
        <v>233.51666666666668</v>
      </c>
      <c r="P94" s="20">
        <f>O94/O93-1</f>
        <v>0.07747914023147606</v>
      </c>
    </row>
    <row r="95" spans="2:16" s="54" customFormat="1" ht="17.25" customHeight="1" thickBot="1">
      <c r="B95" s="7">
        <v>2022</v>
      </c>
      <c r="C95" s="12">
        <v>244.09</v>
      </c>
      <c r="D95" s="13">
        <v>247.68</v>
      </c>
      <c r="E95" s="13">
        <v>250.42</v>
      </c>
      <c r="F95" s="13">
        <v>251.65</v>
      </c>
      <c r="G95" s="13">
        <v>252.82</v>
      </c>
      <c r="H95" s="13">
        <v>254.3</v>
      </c>
      <c r="I95" s="13">
        <v>256.26</v>
      </c>
      <c r="J95" s="13">
        <v>258.38</v>
      </c>
      <c r="K95" s="13">
        <v>260.55</v>
      </c>
      <c r="L95" s="13">
        <v>261.1</v>
      </c>
      <c r="M95" s="13">
        <v>260.36892000000006</v>
      </c>
      <c r="N95" s="13"/>
      <c r="O95" s="14"/>
      <c r="P95" s="21"/>
    </row>
    <row r="96" ht="14.25">
      <c r="B96" s="19" t="s">
        <v>16</v>
      </c>
    </row>
  </sheetData>
  <sheetProtection/>
  <mergeCells count="5">
    <mergeCell ref="F10:J10"/>
    <mergeCell ref="F34:J34"/>
    <mergeCell ref="F78:J78"/>
    <mergeCell ref="F56:J56"/>
    <mergeCell ref="L56:M56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1 O80:O86 O22:O23 O87:O88 O89:O90 O24:P24 O91:P91 O25 O26:P26 O92:P92 O27:O28 O93:P93 O94" formulaRange="1"/>
    <ignoredError sqref="G5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7:P96"/>
  <sheetViews>
    <sheetView showGridLines="0" zoomScalePageLayoutView="0" workbookViewId="0" topLeftCell="A1">
      <selection activeCell="M95" sqref="M95"/>
    </sheetView>
  </sheetViews>
  <sheetFormatPr defaultColWidth="11.421875" defaultRowHeight="15"/>
  <cols>
    <col min="1" max="1" width="7.421875" style="0" customWidth="1"/>
    <col min="2" max="2" width="9.140625" style="0" customWidth="1"/>
    <col min="3" max="3" width="12.7109375" style="0" bestFit="1" customWidth="1"/>
    <col min="4" max="5" width="11.421875" style="0" customWidth="1"/>
    <col min="6" max="6" width="14.7109375" style="0" customWidth="1"/>
    <col min="7" max="7" width="14.28125" style="0" customWidth="1"/>
    <col min="8" max="8" width="13.57421875" style="0" customWidth="1"/>
    <col min="9" max="9" width="14.7109375" style="0" customWidth="1"/>
    <col min="10" max="10" width="16.28125" style="0" customWidth="1"/>
    <col min="11" max="12" width="12.7109375" style="0" bestFit="1" customWidth="1"/>
    <col min="13" max="15" width="11.421875" style="0" customWidth="1"/>
    <col min="16" max="16" width="10.28125" style="0" customWidth="1"/>
  </cols>
  <sheetData>
    <row r="7" ht="15">
      <c r="E7" s="54"/>
    </row>
    <row r="8" spans="4:5" ht="15">
      <c r="D8" s="54"/>
      <c r="E8" s="54"/>
    </row>
    <row r="9" ht="15" thickBot="1"/>
    <row r="10" spans="6:11" ht="15" thickBot="1">
      <c r="F10" s="57" t="s">
        <v>32</v>
      </c>
      <c r="G10" s="58"/>
      <c r="H10" s="58"/>
      <c r="I10" s="58"/>
      <c r="J10" s="59"/>
      <c r="K10" s="25" t="s">
        <v>22</v>
      </c>
    </row>
    <row r="11" spans="6:11" ht="14.25">
      <c r="F11" s="50"/>
      <c r="G11" s="50"/>
      <c r="H11" s="50"/>
      <c r="I11" s="50"/>
      <c r="J11" s="50"/>
      <c r="K11" s="25"/>
    </row>
    <row r="12" ht="14.25">
      <c r="B12" t="s">
        <v>31</v>
      </c>
    </row>
    <row r="13" ht="15" thickBot="1"/>
    <row r="14" spans="2:16" ht="15" thickBot="1">
      <c r="B14" s="3" t="s">
        <v>0</v>
      </c>
      <c r="C14" s="49" t="s">
        <v>1</v>
      </c>
      <c r="D14" s="49" t="s">
        <v>2</v>
      </c>
      <c r="E14" s="49" t="s">
        <v>3</v>
      </c>
      <c r="F14" s="49" t="s">
        <v>4</v>
      </c>
      <c r="G14" s="49" t="s">
        <v>5</v>
      </c>
      <c r="H14" s="49" t="s">
        <v>6</v>
      </c>
      <c r="I14" s="49" t="s">
        <v>7</v>
      </c>
      <c r="J14" s="49" t="s">
        <v>8</v>
      </c>
      <c r="K14" s="49" t="s">
        <v>9</v>
      </c>
      <c r="L14" s="49" t="s">
        <v>10</v>
      </c>
      <c r="M14" s="49" t="s">
        <v>11</v>
      </c>
      <c r="N14" s="49" t="s">
        <v>12</v>
      </c>
      <c r="O14" s="5" t="s">
        <v>14</v>
      </c>
      <c r="P14" s="15" t="s">
        <v>13</v>
      </c>
    </row>
    <row r="15" spans="2:16" ht="14.25">
      <c r="B15" s="6">
        <v>2008</v>
      </c>
      <c r="C15" s="10"/>
      <c r="D15" s="10"/>
      <c r="E15" s="10">
        <v>11.180815</v>
      </c>
      <c r="F15" s="10">
        <v>11.180815</v>
      </c>
      <c r="G15" s="10">
        <v>11.180815</v>
      </c>
      <c r="H15" s="10">
        <v>11.180815</v>
      </c>
      <c r="I15" s="10">
        <v>11.180815</v>
      </c>
      <c r="J15" s="10">
        <v>11.180815</v>
      </c>
      <c r="K15" s="10">
        <v>11.180815</v>
      </c>
      <c r="L15" s="10">
        <v>10.603715</v>
      </c>
      <c r="M15" s="10">
        <v>10.603715</v>
      </c>
      <c r="N15" s="10">
        <v>10.603715</v>
      </c>
      <c r="O15" s="8">
        <f aca="true" t="shared" si="0" ref="O15:O27">AVERAGE(C15:N15)</f>
        <v>11.007684999999999</v>
      </c>
      <c r="P15" s="24"/>
    </row>
    <row r="16" spans="2:16" ht="14.25">
      <c r="B16" s="6">
        <v>2009</v>
      </c>
      <c r="C16" s="10">
        <v>10.603715</v>
      </c>
      <c r="D16" s="10">
        <v>10.603715</v>
      </c>
      <c r="E16" s="10">
        <v>10.603715</v>
      </c>
      <c r="F16" s="10">
        <v>10.603715</v>
      </c>
      <c r="G16" s="10">
        <v>10.603715</v>
      </c>
      <c r="H16" s="10">
        <v>10.603715</v>
      </c>
      <c r="I16" s="10">
        <v>10.603715</v>
      </c>
      <c r="J16" s="10">
        <v>10.603715</v>
      </c>
      <c r="K16" s="10">
        <v>10.603715</v>
      </c>
      <c r="L16" s="10">
        <v>10.603715</v>
      </c>
      <c r="M16" s="10">
        <v>10.603715</v>
      </c>
      <c r="N16" s="10">
        <v>10.603715</v>
      </c>
      <c r="O16" s="11">
        <f t="shared" si="0"/>
        <v>10.603714999999998</v>
      </c>
      <c r="P16" s="20">
        <f>+O16/O15-1</f>
        <v>-0.036698906264123754</v>
      </c>
    </row>
    <row r="17" spans="2:16" ht="14.25">
      <c r="B17" s="6">
        <v>2010</v>
      </c>
      <c r="C17" s="10">
        <v>10.603715</v>
      </c>
      <c r="D17" s="10">
        <v>10.603715</v>
      </c>
      <c r="E17" s="10">
        <v>10.603715</v>
      </c>
      <c r="F17" s="10">
        <v>10.603715</v>
      </c>
      <c r="G17" s="10">
        <v>10.603715</v>
      </c>
      <c r="H17" s="10">
        <v>10.603715</v>
      </c>
      <c r="I17" s="10">
        <v>10.603715</v>
      </c>
      <c r="J17" s="10">
        <v>10.603715</v>
      </c>
      <c r="K17" s="10">
        <v>10.953955</v>
      </c>
      <c r="L17" s="10">
        <v>10.953955</v>
      </c>
      <c r="M17" s="10">
        <v>10.953955</v>
      </c>
      <c r="N17" s="10">
        <v>10.953955</v>
      </c>
      <c r="O17" s="11">
        <f t="shared" si="0"/>
        <v>10.720461666666667</v>
      </c>
      <c r="P17" s="20">
        <f>+O17/O16-1</f>
        <v>0.01100997779237467</v>
      </c>
    </row>
    <row r="18" spans="2:16" ht="14.25">
      <c r="B18" s="6">
        <v>2011</v>
      </c>
      <c r="C18" s="10">
        <v>10.953955</v>
      </c>
      <c r="D18" s="10">
        <v>10.953955</v>
      </c>
      <c r="E18" s="10">
        <v>10.953955</v>
      </c>
      <c r="F18" s="10">
        <v>10.953955</v>
      </c>
      <c r="G18" s="10">
        <v>10.953955</v>
      </c>
      <c r="H18" s="10">
        <v>10.953955</v>
      </c>
      <c r="I18" s="10">
        <v>10.953955</v>
      </c>
      <c r="J18" s="10">
        <v>10.953955</v>
      </c>
      <c r="K18" s="10">
        <v>10.953955</v>
      </c>
      <c r="L18" s="10">
        <v>12.82555</v>
      </c>
      <c r="M18" s="10">
        <v>12.82555</v>
      </c>
      <c r="N18" s="10">
        <v>12.82555</v>
      </c>
      <c r="O18" s="11">
        <f t="shared" si="0"/>
        <v>11.421853749999999</v>
      </c>
      <c r="P18" s="20">
        <f aca="true" t="shared" si="1" ref="P18:P23">O18/O17-1</f>
        <v>0.0654255483711288</v>
      </c>
    </row>
    <row r="19" spans="2:16" ht="14.25">
      <c r="B19" s="6">
        <v>2012</v>
      </c>
      <c r="C19" s="10">
        <v>12.82555</v>
      </c>
      <c r="D19" s="10">
        <v>12.82555</v>
      </c>
      <c r="E19" s="10">
        <v>12.82555</v>
      </c>
      <c r="F19" s="10">
        <v>13.22355</v>
      </c>
      <c r="G19" s="10">
        <v>13.22355</v>
      </c>
      <c r="H19" s="10">
        <v>13.22355</v>
      </c>
      <c r="I19" s="10">
        <v>13.22355</v>
      </c>
      <c r="J19" s="10">
        <v>13.22355</v>
      </c>
      <c r="K19" s="10">
        <v>13.22355</v>
      </c>
      <c r="L19" s="10">
        <v>13.22355</v>
      </c>
      <c r="M19" s="10">
        <v>13.22355</v>
      </c>
      <c r="N19" s="10">
        <v>13.22355</v>
      </c>
      <c r="O19" s="11">
        <f t="shared" si="0"/>
        <v>13.124049999999999</v>
      </c>
      <c r="P19" s="20">
        <f t="shared" si="1"/>
        <v>0.1490297711087396</v>
      </c>
    </row>
    <row r="20" spans="2:16" ht="14.25">
      <c r="B20" s="6">
        <v>2013</v>
      </c>
      <c r="C20" s="9">
        <v>13.22355</v>
      </c>
      <c r="D20" s="10">
        <v>13.22355</v>
      </c>
      <c r="E20" s="10">
        <v>13.22355</v>
      </c>
      <c r="F20" s="10">
        <v>13.22355</v>
      </c>
      <c r="G20" s="10">
        <v>13.22355</v>
      </c>
      <c r="H20" s="10">
        <v>13.22355</v>
      </c>
      <c r="I20" s="10">
        <v>13.22355</v>
      </c>
      <c r="J20" s="10">
        <v>13.861344999999998</v>
      </c>
      <c r="K20" s="10">
        <v>13.861344999999998</v>
      </c>
      <c r="L20" s="10">
        <v>13.861344999999998</v>
      </c>
      <c r="M20" s="10">
        <v>13.861344999999998</v>
      </c>
      <c r="N20" s="10">
        <v>13.861344999999998</v>
      </c>
      <c r="O20" s="11">
        <f t="shared" si="0"/>
        <v>13.489297916666667</v>
      </c>
      <c r="P20" s="20">
        <f t="shared" si="1"/>
        <v>0.027830427091230847</v>
      </c>
    </row>
    <row r="21" spans="2:16" ht="14.25">
      <c r="B21" s="6">
        <v>2014</v>
      </c>
      <c r="C21" s="9">
        <v>13.861344999999998</v>
      </c>
      <c r="D21" s="10">
        <v>13.861344999999998</v>
      </c>
      <c r="E21" s="10">
        <v>13.861344999999998</v>
      </c>
      <c r="F21" s="10">
        <v>15.26131</v>
      </c>
      <c r="G21" s="10">
        <v>15.26131</v>
      </c>
      <c r="H21" s="10">
        <v>15.26131</v>
      </c>
      <c r="I21" s="10">
        <v>15.26131</v>
      </c>
      <c r="J21" s="10">
        <v>15.26131</v>
      </c>
      <c r="K21" s="10">
        <v>16.178700000000003</v>
      </c>
      <c r="L21" s="10">
        <v>16.178700000000003</v>
      </c>
      <c r="M21" s="10">
        <v>16.178700000000003</v>
      </c>
      <c r="N21" s="10">
        <v>16.178700000000003</v>
      </c>
      <c r="O21" s="11">
        <f t="shared" si="0"/>
        <v>15.217115416666664</v>
      </c>
      <c r="P21" s="20">
        <f t="shared" si="1"/>
        <v>0.12808802286627508</v>
      </c>
    </row>
    <row r="22" spans="2:16" ht="14.25">
      <c r="B22" s="6">
        <v>2015</v>
      </c>
      <c r="C22" s="9">
        <v>16.178700000000003</v>
      </c>
      <c r="D22" s="10">
        <v>16.178700000000003</v>
      </c>
      <c r="E22" s="10">
        <v>17.021465</v>
      </c>
      <c r="F22" s="10">
        <v>17.021465</v>
      </c>
      <c r="G22" s="10">
        <v>17.021465</v>
      </c>
      <c r="H22" s="10">
        <v>17.021465</v>
      </c>
      <c r="I22" s="10">
        <v>17.021465</v>
      </c>
      <c r="J22" s="10">
        <v>17.021465</v>
      </c>
      <c r="K22" s="10">
        <v>17.021465</v>
      </c>
      <c r="L22" s="10">
        <v>17.021465</v>
      </c>
      <c r="M22" s="10">
        <v>17.021465</v>
      </c>
      <c r="N22" s="10">
        <v>17.021465</v>
      </c>
      <c r="O22" s="11">
        <f t="shared" si="0"/>
        <v>16.88100416666667</v>
      </c>
      <c r="P22" s="20">
        <f t="shared" si="1"/>
        <v>0.1093432430812491</v>
      </c>
    </row>
    <row r="23" spans="2:16" ht="14.25">
      <c r="B23" s="6">
        <v>2016</v>
      </c>
      <c r="C23" s="9">
        <v>17.021465</v>
      </c>
      <c r="D23" s="10">
        <v>17.021465</v>
      </c>
      <c r="E23" s="10">
        <v>17.021465</v>
      </c>
      <c r="F23" s="10">
        <v>17.021465</v>
      </c>
      <c r="G23" s="10">
        <v>17.021465</v>
      </c>
      <c r="H23" s="10">
        <v>17.021465</v>
      </c>
      <c r="I23" s="10">
        <v>17.021465</v>
      </c>
      <c r="J23" s="10">
        <v>17.021465</v>
      </c>
      <c r="K23" s="10">
        <v>17.021465</v>
      </c>
      <c r="L23" s="10">
        <v>17.021465</v>
      </c>
      <c r="M23" s="10">
        <v>18.016465</v>
      </c>
      <c r="N23" s="10">
        <v>18.016465</v>
      </c>
      <c r="O23" s="11">
        <f t="shared" si="0"/>
        <v>17.187298333333338</v>
      </c>
      <c r="P23" s="20">
        <f t="shared" si="1"/>
        <v>0.01814430964192737</v>
      </c>
    </row>
    <row r="24" spans="2:16" ht="17.25" customHeight="1">
      <c r="B24" s="6">
        <v>2017</v>
      </c>
      <c r="C24" s="9">
        <v>18.016465</v>
      </c>
      <c r="D24" s="10">
        <v>18.016465</v>
      </c>
      <c r="E24" s="10">
        <v>18.016465</v>
      </c>
      <c r="F24" s="10">
        <v>18.016465</v>
      </c>
      <c r="G24" s="10">
        <v>18.016465</v>
      </c>
      <c r="H24" s="10">
        <v>18.016465</v>
      </c>
      <c r="I24" s="10">
        <v>18.016465</v>
      </c>
      <c r="J24" s="10">
        <v>18.016465</v>
      </c>
      <c r="K24" s="10">
        <v>18.016465</v>
      </c>
      <c r="L24" s="10">
        <v>18.016465</v>
      </c>
      <c r="M24" s="10">
        <v>19.83433</v>
      </c>
      <c r="N24" s="10">
        <v>19.83433</v>
      </c>
      <c r="O24" s="11">
        <f t="shared" si="0"/>
        <v>18.3194425</v>
      </c>
      <c r="P24" s="20">
        <f>O24/O23-1</f>
        <v>0.06587097894675886</v>
      </c>
    </row>
    <row r="25" spans="2:16" ht="17.25" customHeight="1">
      <c r="B25" s="6">
        <v>2018</v>
      </c>
      <c r="C25" s="9">
        <v>19.83433</v>
      </c>
      <c r="D25" s="10">
        <v>19.83433</v>
      </c>
      <c r="E25" s="10">
        <v>19.83433</v>
      </c>
      <c r="F25" s="10">
        <v>19.83433</v>
      </c>
      <c r="G25" s="10">
        <v>19.83433</v>
      </c>
      <c r="H25" s="10">
        <v>19.83433</v>
      </c>
      <c r="I25" s="10">
        <v>19.83433</v>
      </c>
      <c r="J25" s="10">
        <v>19.83433</v>
      </c>
      <c r="K25" s="10">
        <v>21.044249999999998</v>
      </c>
      <c r="L25" s="10">
        <v>21.044249999999998</v>
      </c>
      <c r="M25" s="10">
        <v>21.044249999999998</v>
      </c>
      <c r="N25" s="10">
        <v>21.044249999999998</v>
      </c>
      <c r="O25" s="11">
        <f t="shared" si="0"/>
        <v>20.237636666666667</v>
      </c>
      <c r="P25" s="20">
        <f>O25/O24-1</f>
        <v>0.10470810815703957</v>
      </c>
    </row>
    <row r="26" spans="2:16" ht="17.25" customHeight="1">
      <c r="B26" s="6">
        <v>2019</v>
      </c>
      <c r="C26" s="9">
        <v>21.044249999999998</v>
      </c>
      <c r="D26" s="10">
        <v>22.944699999999997</v>
      </c>
      <c r="E26" s="10">
        <v>22.944699999999997</v>
      </c>
      <c r="F26" s="10">
        <v>22.944699999999997</v>
      </c>
      <c r="G26" s="10">
        <v>22.944699999999997</v>
      </c>
      <c r="H26" s="10">
        <v>22.944699999999997</v>
      </c>
      <c r="I26" s="10">
        <v>22.944699999999997</v>
      </c>
      <c r="J26" s="10">
        <v>24.9148</v>
      </c>
      <c r="K26" s="10">
        <v>24.9148</v>
      </c>
      <c r="L26" s="10">
        <v>24.9148</v>
      </c>
      <c r="M26" s="10">
        <v>24.9148</v>
      </c>
      <c r="N26" s="10">
        <v>24.9148</v>
      </c>
      <c r="O26" s="11">
        <f t="shared" si="0"/>
        <v>23.607204166666673</v>
      </c>
      <c r="P26" s="20">
        <f>O26/O25-1</f>
        <v>0.16650004916582017</v>
      </c>
    </row>
    <row r="27" spans="2:16" ht="17.25" customHeight="1">
      <c r="B27" s="6">
        <v>2020</v>
      </c>
      <c r="C27" s="9">
        <v>24.9148</v>
      </c>
      <c r="D27" s="10">
        <v>24.9148</v>
      </c>
      <c r="E27" s="10">
        <v>24.9148</v>
      </c>
      <c r="F27" s="10">
        <v>26.8451</v>
      </c>
      <c r="G27" s="10">
        <v>26.8451</v>
      </c>
      <c r="H27" s="10">
        <v>26.8451</v>
      </c>
      <c r="I27" s="10">
        <v>26.8451</v>
      </c>
      <c r="J27" s="10">
        <v>26.8451</v>
      </c>
      <c r="K27" s="10">
        <v>26.8451</v>
      </c>
      <c r="L27" s="10">
        <v>28.18835</v>
      </c>
      <c r="M27" s="10">
        <v>28.18835</v>
      </c>
      <c r="N27" s="10">
        <v>28.18835</v>
      </c>
      <c r="O27" s="11">
        <f t="shared" si="0"/>
        <v>26.698337500000004</v>
      </c>
      <c r="P27" s="20">
        <f>O27/O26-1</f>
        <v>0.1309402549963119</v>
      </c>
    </row>
    <row r="28" spans="2:16" s="54" customFormat="1" ht="17.25" customHeight="1">
      <c r="B28" s="6">
        <v>2021</v>
      </c>
      <c r="C28" s="9">
        <v>28.18835</v>
      </c>
      <c r="D28" s="10">
        <v>28.18835</v>
      </c>
      <c r="E28" s="10">
        <v>28.18835</v>
      </c>
      <c r="F28" s="10">
        <v>28.9147</v>
      </c>
      <c r="G28" s="10">
        <v>28.9147</v>
      </c>
      <c r="H28" s="10">
        <v>28.9147</v>
      </c>
      <c r="I28" s="10">
        <v>28.9147</v>
      </c>
      <c r="J28" s="10">
        <v>28.9147</v>
      </c>
      <c r="K28" s="10">
        <f>31.08*(1-0.5%)</f>
        <v>30.924599999999998</v>
      </c>
      <c r="L28" s="10">
        <v>30.924599999999998</v>
      </c>
      <c r="M28" s="10">
        <v>30.924599999999998</v>
      </c>
      <c r="N28" s="10">
        <v>30.924599999999998</v>
      </c>
      <c r="O28" s="11">
        <f>AVERAGE(C28:N28)</f>
        <v>29.40307916666667</v>
      </c>
      <c r="P28" s="20">
        <f>O28/O27-1</f>
        <v>0.10130749402155348</v>
      </c>
    </row>
    <row r="29" spans="2:16" s="54" customFormat="1" ht="17.25" customHeight="1" thickBot="1">
      <c r="B29" s="7">
        <v>2022</v>
      </c>
      <c r="C29" s="12">
        <v>30.924599999999998</v>
      </c>
      <c r="D29" s="13">
        <v>30.924599999999998</v>
      </c>
      <c r="E29" s="13">
        <v>31.77035</v>
      </c>
      <c r="F29" s="13">
        <v>31.77035</v>
      </c>
      <c r="G29" s="13">
        <v>31.77035</v>
      </c>
      <c r="H29" s="13">
        <v>31.77035</v>
      </c>
      <c r="I29" s="13">
        <v>31.77035</v>
      </c>
      <c r="J29" s="13">
        <v>31.77035</v>
      </c>
      <c r="K29" s="13">
        <v>35.0837</v>
      </c>
      <c r="L29" s="13">
        <v>35.0837</v>
      </c>
      <c r="M29" s="13">
        <v>35.0837</v>
      </c>
      <c r="N29" s="13"/>
      <c r="O29" s="14"/>
      <c r="P29" s="21"/>
    </row>
    <row r="30" ht="14.25">
      <c r="B30" s="19" t="s">
        <v>27</v>
      </c>
    </row>
    <row r="31" spans="3:5" ht="14.25">
      <c r="C31" s="1"/>
      <c r="D31" s="1"/>
      <c r="E31" s="2"/>
    </row>
    <row r="32" spans="3:16" ht="14.25">
      <c r="C32" s="1"/>
      <c r="D32" s="1"/>
      <c r="E32" s="2"/>
      <c r="P32" s="22"/>
    </row>
    <row r="33" ht="15" thickBot="1">
      <c r="P33" s="22"/>
    </row>
    <row r="34" spans="6:16" ht="15" thickBot="1">
      <c r="F34" s="57" t="s">
        <v>33</v>
      </c>
      <c r="G34" s="58"/>
      <c r="H34" s="58"/>
      <c r="I34" s="58"/>
      <c r="J34" s="59"/>
      <c r="P34" s="22"/>
    </row>
    <row r="35" spans="2:16" ht="15" thickBot="1">
      <c r="B35" t="s">
        <v>15</v>
      </c>
      <c r="P35" s="22"/>
    </row>
    <row r="36" spans="2:16" ht="15" thickBot="1">
      <c r="B36" s="3" t="s">
        <v>0</v>
      </c>
      <c r="C36" s="49" t="s">
        <v>1</v>
      </c>
      <c r="D36" s="49" t="s">
        <v>2</v>
      </c>
      <c r="E36" s="49" t="s">
        <v>3</v>
      </c>
      <c r="F36" s="49" t="s">
        <v>4</v>
      </c>
      <c r="G36" s="49" t="s">
        <v>5</v>
      </c>
      <c r="H36" s="49" t="s">
        <v>6</v>
      </c>
      <c r="I36" s="49" t="s">
        <v>7</v>
      </c>
      <c r="J36" s="49" t="s">
        <v>8</v>
      </c>
      <c r="K36" s="49" t="s">
        <v>9</v>
      </c>
      <c r="L36" s="49" t="s">
        <v>10</v>
      </c>
      <c r="M36" s="49" t="s">
        <v>11</v>
      </c>
      <c r="N36" s="49" t="s">
        <v>12</v>
      </c>
      <c r="O36" s="5" t="s">
        <v>14</v>
      </c>
      <c r="P36" s="23" t="s">
        <v>13</v>
      </c>
    </row>
    <row r="37" spans="2:16" ht="14.25">
      <c r="B37" s="6">
        <v>2008</v>
      </c>
      <c r="C37" s="10"/>
      <c r="D37" s="10"/>
      <c r="E37" s="10">
        <f aca="true" t="shared" si="2" ref="E37:N37">E15*$E$81/E81</f>
        <v>11.180815</v>
      </c>
      <c r="F37" s="10">
        <f t="shared" si="2"/>
        <v>11.143998065738318</v>
      </c>
      <c r="G37" s="10">
        <f t="shared" si="2"/>
        <v>11.04757394969716</v>
      </c>
      <c r="H37" s="10">
        <f t="shared" si="2"/>
        <v>10.907720380747127</v>
      </c>
      <c r="I37" s="10">
        <f t="shared" si="2"/>
        <v>10.859226630262498</v>
      </c>
      <c r="J37" s="10">
        <f t="shared" si="2"/>
        <v>10.749927870072714</v>
      </c>
      <c r="K37" s="10">
        <f t="shared" si="2"/>
        <v>10.68572356088561</v>
      </c>
      <c r="L37" s="10">
        <f t="shared" si="2"/>
        <v>10.100748158982329</v>
      </c>
      <c r="M37" s="10">
        <f t="shared" si="2"/>
        <v>10.081952012003102</v>
      </c>
      <c r="N37" s="10">
        <f t="shared" si="2"/>
        <v>9.989018408826727</v>
      </c>
      <c r="O37" s="8">
        <f aca="true" t="shared" si="3" ref="O37:O49">AVERAGE(C37:N37)</f>
        <v>10.674670403721558</v>
      </c>
      <c r="P37" s="24"/>
    </row>
    <row r="38" spans="2:16" ht="14.25">
      <c r="B38" s="6">
        <v>2009</v>
      </c>
      <c r="C38" s="10">
        <f aca="true" t="shared" si="4" ref="C38:D50">C16*$E$81/C82</f>
        <v>9.910607587239582</v>
      </c>
      <c r="D38" s="10">
        <f t="shared" si="4"/>
        <v>9.937225154618023</v>
      </c>
      <c r="E38" s="10">
        <f aca="true" t="shared" si="5" ref="E38:N38">E16*$E$81/E82</f>
        <v>9.861447099466941</v>
      </c>
      <c r="F38" s="10">
        <f t="shared" si="5"/>
        <v>9.865464279709661</v>
      </c>
      <c r="G38" s="10">
        <f t="shared" si="5"/>
        <v>9.825439159997048</v>
      </c>
      <c r="H38" s="10">
        <f t="shared" si="5"/>
        <v>9.715077201597316</v>
      </c>
      <c r="I38" s="10">
        <f t="shared" si="5"/>
        <v>9.620003320273002</v>
      </c>
      <c r="J38" s="10">
        <f t="shared" si="5"/>
        <v>9.502983339100345</v>
      </c>
      <c r="K38" s="10">
        <f t="shared" si="5"/>
        <v>9.480999784504235</v>
      </c>
      <c r="L38" s="10">
        <f t="shared" si="5"/>
        <v>9.482012171026872</v>
      </c>
      <c r="M38" s="10">
        <f t="shared" si="5"/>
        <v>9.47661527320266</v>
      </c>
      <c r="N38" s="10">
        <f t="shared" si="5"/>
        <v>9.432324184576709</v>
      </c>
      <c r="O38" s="11">
        <f t="shared" si="3"/>
        <v>9.675849879609364</v>
      </c>
      <c r="P38" s="20">
        <f aca="true" t="shared" si="6" ref="P38:P49">O38/O37-1</f>
        <v>-0.09356921444281507</v>
      </c>
    </row>
    <row r="39" spans="2:16" ht="14.25">
      <c r="B39" s="6">
        <v>2010</v>
      </c>
      <c r="C39" s="10">
        <f t="shared" si="4"/>
        <v>9.344972531132703</v>
      </c>
      <c r="D39" s="10">
        <f t="shared" si="4"/>
        <v>9.29313932690295</v>
      </c>
      <c r="E39" s="10">
        <f aca="true" t="shared" si="7" ref="E39:N39">E17*$E$81/E83</f>
        <v>9.205789340832123</v>
      </c>
      <c r="F39" s="10">
        <f t="shared" si="7"/>
        <v>9.189593706060919</v>
      </c>
      <c r="G39" s="10">
        <f t="shared" si="7"/>
        <v>9.175034680385739</v>
      </c>
      <c r="H39" s="10">
        <f t="shared" si="7"/>
        <v>9.149195725692893</v>
      </c>
      <c r="I39" s="10">
        <f t="shared" si="7"/>
        <v>9.050967687459652</v>
      </c>
      <c r="J39" s="10">
        <f t="shared" si="7"/>
        <v>8.944003086956519</v>
      </c>
      <c r="K39" s="10">
        <f t="shared" si="7"/>
        <v>9.211897016301801</v>
      </c>
      <c r="L39" s="10">
        <f t="shared" si="7"/>
        <v>9.153070294186122</v>
      </c>
      <c r="M39" s="10">
        <f t="shared" si="7"/>
        <v>9.160077604267217</v>
      </c>
      <c r="N39" s="10">
        <f t="shared" si="7"/>
        <v>9.112155606271315</v>
      </c>
      <c r="O39" s="11">
        <f t="shared" si="3"/>
        <v>9.165824717204162</v>
      </c>
      <c r="P39" s="20">
        <f t="shared" si="6"/>
        <v>-0.052711148762241145</v>
      </c>
    </row>
    <row r="40" spans="2:16" ht="14.25">
      <c r="B40" s="6">
        <v>2011</v>
      </c>
      <c r="C40" s="10">
        <f t="shared" si="4"/>
        <v>8.999659858045744</v>
      </c>
      <c r="D40" s="10">
        <f t="shared" si="4"/>
        <v>8.916003528641209</v>
      </c>
      <c r="E40" s="10">
        <f aca="true" t="shared" si="8" ref="E40:N40">E18*$E$81/E84</f>
        <v>8.791274101564222</v>
      </c>
      <c r="F40" s="10">
        <f t="shared" si="8"/>
        <v>8.761688082953189</v>
      </c>
      <c r="G40" s="10">
        <f t="shared" si="8"/>
        <v>8.73313744131811</v>
      </c>
      <c r="H40" s="10">
        <f t="shared" si="8"/>
        <v>8.702278298415926</v>
      </c>
      <c r="I40" s="10">
        <f t="shared" si="8"/>
        <v>8.637114318740585</v>
      </c>
      <c r="J40" s="10">
        <f t="shared" si="8"/>
        <v>8.589080597861548</v>
      </c>
      <c r="K40" s="10">
        <f t="shared" si="8"/>
        <v>8.545583425181766</v>
      </c>
      <c r="L40" s="10">
        <f t="shared" si="8"/>
        <v>9.934873250546724</v>
      </c>
      <c r="M40" s="10">
        <f t="shared" si="8"/>
        <v>9.893416527969332</v>
      </c>
      <c r="N40" s="10">
        <f t="shared" si="8"/>
        <v>9.824180832193488</v>
      </c>
      <c r="O40" s="11">
        <f t="shared" si="3"/>
        <v>9.027357521952654</v>
      </c>
      <c r="P40" s="20">
        <f t="shared" si="6"/>
        <v>-0.015106899763379311</v>
      </c>
    </row>
    <row r="41" spans="2:16" ht="14.25">
      <c r="B41" s="6">
        <v>2012</v>
      </c>
      <c r="C41" s="10">
        <f t="shared" si="4"/>
        <v>9.752340387351122</v>
      </c>
      <c r="D41" s="10">
        <f t="shared" si="4"/>
        <v>9.671888662643575</v>
      </c>
      <c r="E41" s="10">
        <f aca="true" t="shared" si="9" ref="E41:N41">E19*$E$81/E85</f>
        <v>9.577253486321478</v>
      </c>
      <c r="F41" s="10">
        <f t="shared" si="9"/>
        <v>9.79444449549783</v>
      </c>
      <c r="G41" s="10">
        <f t="shared" si="9"/>
        <v>9.756222273076375</v>
      </c>
      <c r="H41" s="10">
        <f t="shared" si="9"/>
        <v>9.726890629492981</v>
      </c>
      <c r="I41" s="10">
        <f t="shared" si="9"/>
        <v>9.701155845218814</v>
      </c>
      <c r="J41" s="10">
        <f t="shared" si="9"/>
        <v>9.611306782781663</v>
      </c>
      <c r="K41" s="10">
        <f t="shared" si="9"/>
        <v>9.495977739031089</v>
      </c>
      <c r="L41" s="10">
        <f t="shared" si="9"/>
        <v>9.38818862583734</v>
      </c>
      <c r="M41" s="10">
        <f t="shared" si="9"/>
        <v>9.355452128672914</v>
      </c>
      <c r="N41" s="10">
        <f t="shared" si="9"/>
        <v>9.424383664233734</v>
      </c>
      <c r="O41" s="11">
        <f t="shared" si="3"/>
        <v>9.604625393346577</v>
      </c>
      <c r="P41" s="20">
        <f t="shared" si="6"/>
        <v>0.06394649486188264</v>
      </c>
    </row>
    <row r="42" spans="2:16" ht="14.25">
      <c r="B42" s="6">
        <v>2013</v>
      </c>
      <c r="C42" s="9">
        <f t="shared" si="4"/>
        <v>9.248478739611244</v>
      </c>
      <c r="D42" s="10">
        <f t="shared" si="4"/>
        <v>9.15762621786015</v>
      </c>
      <c r="E42" s="10">
        <f aca="true" t="shared" si="10" ref="E42:N42">E20*$E$81/E86</f>
        <v>9.097792252827404</v>
      </c>
      <c r="F42" s="10">
        <f t="shared" si="10"/>
        <v>9.057340973975803</v>
      </c>
      <c r="G42" s="10">
        <f t="shared" si="10"/>
        <v>9.02834915700395</v>
      </c>
      <c r="H42" s="10">
        <f t="shared" si="10"/>
        <v>8.989246231015455</v>
      </c>
      <c r="I42" s="10">
        <f t="shared" si="10"/>
        <v>8.920720633276792</v>
      </c>
      <c r="J42" s="10">
        <f t="shared" si="10"/>
        <v>9.254913460210945</v>
      </c>
      <c r="K42" s="10">
        <f t="shared" si="10"/>
        <v>9.130332314575039</v>
      </c>
      <c r="L42" s="10">
        <f t="shared" si="10"/>
        <v>9.055758014668042</v>
      </c>
      <c r="M42" s="10">
        <f t="shared" si="10"/>
        <v>9.037304396956515</v>
      </c>
      <c r="N42" s="10">
        <f t="shared" si="10"/>
        <v>9.102942038428054</v>
      </c>
      <c r="O42" s="11">
        <f t="shared" si="3"/>
        <v>9.09006703586745</v>
      </c>
      <c r="P42" s="20">
        <f t="shared" si="6"/>
        <v>-0.05357401631047232</v>
      </c>
    </row>
    <row r="43" spans="2:16" ht="14.25">
      <c r="B43" s="6">
        <v>2014</v>
      </c>
      <c r="C43" s="9">
        <f t="shared" si="4"/>
        <v>8.886171917445143</v>
      </c>
      <c r="D43" s="10">
        <f t="shared" si="4"/>
        <v>8.741336274791006</v>
      </c>
      <c r="E43" s="10">
        <f aca="true" t="shared" si="11" ref="E43:N43">E21*$E$81/E87</f>
        <v>8.690606481818524</v>
      </c>
      <c r="F43" s="10">
        <f t="shared" si="11"/>
        <v>9.574111150864873</v>
      </c>
      <c r="G43" s="10">
        <f t="shared" si="11"/>
        <v>9.543881661439498</v>
      </c>
      <c r="H43" s="10">
        <f t="shared" si="11"/>
        <v>9.510991448941281</v>
      </c>
      <c r="I43" s="10">
        <f t="shared" si="11"/>
        <v>9.440267241260278</v>
      </c>
      <c r="J43" s="10">
        <f t="shared" si="11"/>
        <v>9.36989548014379</v>
      </c>
      <c r="K43" s="10">
        <f t="shared" si="11"/>
        <v>9.83442551274746</v>
      </c>
      <c r="L43" s="10">
        <f t="shared" si="11"/>
        <v>9.776559141504357</v>
      </c>
      <c r="M43" s="10">
        <f t="shared" si="11"/>
        <v>9.762375826341867</v>
      </c>
      <c r="N43" s="10">
        <f t="shared" si="11"/>
        <v>9.814345011445269</v>
      </c>
      <c r="O43" s="11">
        <f t="shared" si="3"/>
        <v>9.412080595728613</v>
      </c>
      <c r="P43" s="20">
        <f t="shared" si="6"/>
        <v>0.03542477284167056</v>
      </c>
    </row>
    <row r="44" spans="2:16" ht="14.25">
      <c r="B44" s="6">
        <v>2015</v>
      </c>
      <c r="C44" s="9">
        <f t="shared" si="4"/>
        <v>9.60149198415845</v>
      </c>
      <c r="D44" s="10">
        <f t="shared" si="4"/>
        <v>9.49715003471519</v>
      </c>
      <c r="E44" s="10">
        <f aca="true" t="shared" si="12" ref="E44:N44">E22*$E$81/E88</f>
        <v>9.922546390596226</v>
      </c>
      <c r="F44" s="10">
        <f t="shared" si="12"/>
        <v>9.866541494934719</v>
      </c>
      <c r="G44" s="10">
        <f t="shared" si="12"/>
        <v>9.818648983691016</v>
      </c>
      <c r="H44" s="10">
        <f t="shared" si="12"/>
        <v>9.77459181235732</v>
      </c>
      <c r="I44" s="10">
        <f t="shared" si="12"/>
        <v>9.657918081563887</v>
      </c>
      <c r="J44" s="10">
        <f t="shared" si="12"/>
        <v>9.545283604813816</v>
      </c>
      <c r="K44" s="10">
        <f t="shared" si="12"/>
        <v>9.480097549130164</v>
      </c>
      <c r="L44" s="10">
        <f t="shared" si="12"/>
        <v>9.423315386251042</v>
      </c>
      <c r="M44" s="10">
        <f t="shared" si="12"/>
        <v>9.383349038688412</v>
      </c>
      <c r="N44" s="10">
        <f t="shared" si="12"/>
        <v>9.43524601811209</v>
      </c>
      <c r="O44" s="11">
        <f t="shared" si="3"/>
        <v>9.617181698251029</v>
      </c>
      <c r="P44" s="20">
        <f t="shared" si="6"/>
        <v>0.02179126075646809</v>
      </c>
    </row>
    <row r="45" spans="2:16" ht="14.25">
      <c r="B45" s="6">
        <v>2016</v>
      </c>
      <c r="C45" s="9">
        <f t="shared" si="4"/>
        <v>9.210012813438802</v>
      </c>
      <c r="D45" s="10">
        <f t="shared" si="4"/>
        <v>9.064963956069665</v>
      </c>
      <c r="E45" s="10">
        <f aca="true" t="shared" si="13" ref="E45:N45">E23*$E$81/E89</f>
        <v>8.971913381941969</v>
      </c>
      <c r="F45" s="10">
        <f t="shared" si="13"/>
        <v>8.93116796983778</v>
      </c>
      <c r="G45" s="10">
        <f t="shared" si="13"/>
        <v>8.845801024164937</v>
      </c>
      <c r="H45" s="10">
        <f t="shared" si="13"/>
        <v>8.810574139369557</v>
      </c>
      <c r="I45" s="10">
        <f t="shared" si="13"/>
        <v>8.776170633061122</v>
      </c>
      <c r="J45" s="10">
        <f t="shared" si="13"/>
        <v>8.726410513608293</v>
      </c>
      <c r="K45" s="10">
        <f t="shared" si="13"/>
        <v>8.704951247621306</v>
      </c>
      <c r="L45" s="10">
        <f t="shared" si="13"/>
        <v>8.68892593236427</v>
      </c>
      <c r="M45" s="10">
        <f t="shared" si="13"/>
        <v>9.187821402776807</v>
      </c>
      <c r="N45" s="10">
        <f t="shared" si="13"/>
        <v>9.238226143259281</v>
      </c>
      <c r="O45" s="11">
        <f t="shared" si="3"/>
        <v>8.929744929792816</v>
      </c>
      <c r="P45" s="20">
        <f t="shared" si="6"/>
        <v>-0.07148006453733002</v>
      </c>
    </row>
    <row r="46" spans="2:16" ht="17.25" customHeight="1">
      <c r="B46" s="6">
        <v>2017</v>
      </c>
      <c r="C46" s="9">
        <f t="shared" si="4"/>
        <v>9.004009776034563</v>
      </c>
      <c r="D46" s="10">
        <f t="shared" si="4"/>
        <v>8.95933421342033</v>
      </c>
      <c r="E46" s="10">
        <f aca="true" t="shared" si="14" ref="E46:N46">E24*$E$81/E90</f>
        <v>8.899218735353916</v>
      </c>
      <c r="F46" s="10">
        <f t="shared" si="14"/>
        <v>8.879709842522532</v>
      </c>
      <c r="G46" s="10">
        <f t="shared" si="14"/>
        <v>8.868150456928715</v>
      </c>
      <c r="H46" s="10">
        <f t="shared" si="14"/>
        <v>8.855051268661464</v>
      </c>
      <c r="I46" s="10">
        <f t="shared" si="14"/>
        <v>8.826888669656357</v>
      </c>
      <c r="J46" s="10">
        <f t="shared" si="14"/>
        <v>8.759306997200193</v>
      </c>
      <c r="K46" s="10">
        <f t="shared" si="14"/>
        <v>8.712460337291901</v>
      </c>
      <c r="L46" s="10">
        <f t="shared" si="14"/>
        <v>8.67263137099099</v>
      </c>
      <c r="M46" s="10">
        <f t="shared" si="14"/>
        <v>9.516312849675622</v>
      </c>
      <c r="N46" s="10">
        <f t="shared" si="14"/>
        <v>9.544939962262866</v>
      </c>
      <c r="O46" s="11">
        <f t="shared" si="3"/>
        <v>8.958167873333288</v>
      </c>
      <c r="P46" s="20">
        <f t="shared" si="6"/>
        <v>0.003182951334437689</v>
      </c>
    </row>
    <row r="47" spans="2:16" ht="17.25" customHeight="1">
      <c r="B47" s="6">
        <v>2018</v>
      </c>
      <c r="C47" s="9">
        <f t="shared" si="4"/>
        <v>9.292809472693659</v>
      </c>
      <c r="D47" s="10">
        <f t="shared" si="4"/>
        <v>9.211871597770973</v>
      </c>
      <c r="E47" s="10">
        <f aca="true" t="shared" si="15" ref="E47:N47">E25*$E$81/E91</f>
        <v>9.186227503350365</v>
      </c>
      <c r="F47" s="10">
        <f t="shared" si="15"/>
        <v>9.18009415165392</v>
      </c>
      <c r="G47" s="10">
        <f t="shared" si="15"/>
        <v>9.106122423294659</v>
      </c>
      <c r="H47" s="10">
        <f t="shared" si="15"/>
        <v>9.01704187275527</v>
      </c>
      <c r="I47" s="10">
        <f t="shared" si="15"/>
        <v>8.963646014433417</v>
      </c>
      <c r="J47" s="10">
        <f t="shared" si="15"/>
        <v>8.903665867339912</v>
      </c>
      <c r="K47" s="10">
        <f t="shared" si="15"/>
        <v>9.400132693619344</v>
      </c>
      <c r="L47" s="10">
        <f t="shared" si="15"/>
        <v>9.378478043141168</v>
      </c>
      <c r="M47" s="10">
        <f t="shared" si="15"/>
        <v>9.344436380552635</v>
      </c>
      <c r="N47" s="10">
        <f t="shared" si="15"/>
        <v>9.380488219551658</v>
      </c>
      <c r="O47" s="11">
        <f t="shared" si="3"/>
        <v>9.19708452001308</v>
      </c>
      <c r="P47" s="20">
        <f t="shared" si="6"/>
        <v>0.026670257809188858</v>
      </c>
    </row>
    <row r="48" spans="2:16" ht="17.25" customHeight="1">
      <c r="B48" s="6">
        <v>2019</v>
      </c>
      <c r="C48" s="9">
        <f t="shared" si="4"/>
        <v>9.181238325550588</v>
      </c>
      <c r="D48" s="10">
        <f t="shared" si="4"/>
        <v>9.913662914574429</v>
      </c>
      <c r="E48" s="10">
        <f aca="true" t="shared" si="16" ref="E48:N48">E26*$E$81/E92</f>
        <v>9.860399446934004</v>
      </c>
      <c r="F48" s="10">
        <f t="shared" si="16"/>
        <v>9.817289995592095</v>
      </c>
      <c r="G48" s="10">
        <f t="shared" si="16"/>
        <v>9.778562021328014</v>
      </c>
      <c r="H48" s="10">
        <f t="shared" si="16"/>
        <v>9.716338428746768</v>
      </c>
      <c r="I48" s="10">
        <f t="shared" si="16"/>
        <v>9.642707491881454</v>
      </c>
      <c r="J48" s="10">
        <f t="shared" si="16"/>
        <v>10.378898464435379</v>
      </c>
      <c r="K48" s="10">
        <f t="shared" si="16"/>
        <v>10.325638871876748</v>
      </c>
      <c r="L48" s="10">
        <f t="shared" si="16"/>
        <v>10.248539951357865</v>
      </c>
      <c r="M48" s="10">
        <f t="shared" si="16"/>
        <v>10.20564425035996</v>
      </c>
      <c r="N48" s="10">
        <f t="shared" si="16"/>
        <v>10.208660399778843</v>
      </c>
      <c r="O48" s="11">
        <f t="shared" si="3"/>
        <v>9.939798380201346</v>
      </c>
      <c r="P48" s="20">
        <f t="shared" si="6"/>
        <v>0.08075535878485218</v>
      </c>
    </row>
    <row r="49" spans="2:16" ht="17.25" customHeight="1">
      <c r="B49" s="6">
        <v>2020</v>
      </c>
      <c r="C49" s="9">
        <f t="shared" si="4"/>
        <v>9.99933533247986</v>
      </c>
      <c r="D49" s="10">
        <f t="shared" si="4"/>
        <v>9.938439792668557</v>
      </c>
      <c r="E49" s="10">
        <f aca="true" t="shared" si="17" ref="E49:N49">E27*$E$81/E93</f>
        <v>9.807695600809677</v>
      </c>
      <c r="F49" s="10">
        <f t="shared" si="17"/>
        <v>10.360657629636592</v>
      </c>
      <c r="G49" s="10">
        <f t="shared" si="17"/>
        <v>10.30234427704314</v>
      </c>
      <c r="H49" s="10">
        <f t="shared" si="17"/>
        <v>10.30044347551601</v>
      </c>
      <c r="I49" s="10">
        <f t="shared" si="17"/>
        <v>10.244213704719808</v>
      </c>
      <c r="J49" s="10">
        <f t="shared" si="17"/>
        <v>10.18580617356263</v>
      </c>
      <c r="K49" s="10">
        <f t="shared" si="17"/>
        <v>10.121175423730381</v>
      </c>
      <c r="L49" s="10">
        <f t="shared" si="17"/>
        <v>10.566310935579253</v>
      </c>
      <c r="M49" s="10">
        <f t="shared" si="17"/>
        <v>10.536399563350923</v>
      </c>
      <c r="N49" s="10">
        <f t="shared" si="17"/>
        <v>10.556321626181731</v>
      </c>
      <c r="O49" s="11">
        <f t="shared" si="3"/>
        <v>10.243261961273214</v>
      </c>
      <c r="P49" s="20">
        <f t="shared" si="6"/>
        <v>0.030530154583047198</v>
      </c>
    </row>
    <row r="50" spans="2:16" s="54" customFormat="1" ht="17.25" customHeight="1">
      <c r="B50" s="6">
        <v>2021</v>
      </c>
      <c r="C50" s="9">
        <f t="shared" si="4"/>
        <v>10.389807801957321</v>
      </c>
      <c r="D50" s="10">
        <f t="shared" si="4"/>
        <v>10.304881225329588</v>
      </c>
      <c r="E50" s="10">
        <f aca="true" t="shared" si="18" ref="E50:M50">E28*$E$81/E94</f>
        <v>10.241868193158977</v>
      </c>
      <c r="F50" s="10">
        <f t="shared" si="18"/>
        <v>10.453271901956732</v>
      </c>
      <c r="G50" s="10">
        <f t="shared" si="18"/>
        <v>10.405787863466337</v>
      </c>
      <c r="H50" s="10">
        <f t="shared" si="18"/>
        <v>10.336919784435274</v>
      </c>
      <c r="I50" s="10">
        <f t="shared" si="18"/>
        <v>10.283445338350765</v>
      </c>
      <c r="J50" s="10">
        <f t="shared" si="18"/>
        <v>10.19669280020452</v>
      </c>
      <c r="K50" s="10">
        <f t="shared" si="18"/>
        <v>10.855318509374817</v>
      </c>
      <c r="L50" s="10">
        <f t="shared" si="18"/>
        <v>10.743791264415485</v>
      </c>
      <c r="M50" s="10">
        <f t="shared" si="18"/>
        <v>10.716489816086831</v>
      </c>
      <c r="N50" s="10">
        <f>N28*$E$81/N94</f>
        <v>10.72721479651242</v>
      </c>
      <c r="O50" s="11">
        <f>AVERAGE(C50:N50)</f>
        <v>10.471290774604087</v>
      </c>
      <c r="P50" s="20">
        <f>O50/O49-1</f>
        <v>0.022261347429459732</v>
      </c>
    </row>
    <row r="51" spans="2:16" s="54" customFormat="1" ht="17.25" customHeight="1" thickBot="1">
      <c r="B51" s="7">
        <v>2022</v>
      </c>
      <c r="C51" s="12">
        <f aca="true" t="shared" si="19" ref="C51:M51">C29*$E$81/C95</f>
        <v>10.539118277486352</v>
      </c>
      <c r="D51" s="13">
        <f t="shared" si="19"/>
        <v>10.386358932298302</v>
      </c>
      <c r="E51" s="13">
        <f t="shared" si="19"/>
        <v>10.553661564739576</v>
      </c>
      <c r="F51" s="13">
        <f t="shared" si="19"/>
        <v>10.502078001359367</v>
      </c>
      <c r="G51" s="13">
        <f t="shared" si="19"/>
        <v>10.453476501234414</v>
      </c>
      <c r="H51" s="13">
        <f t="shared" si="19"/>
        <v>10.392638336775795</v>
      </c>
      <c r="I51" s="13">
        <f t="shared" si="19"/>
        <v>10.313150429415767</v>
      </c>
      <c r="J51" s="13">
        <f t="shared" si="19"/>
        <v>10.228531345468243</v>
      </c>
      <c r="K51" s="13">
        <f t="shared" si="19"/>
        <v>11.201198310474176</v>
      </c>
      <c r="L51" s="13">
        <f t="shared" si="19"/>
        <v>11.17760329296839</v>
      </c>
      <c r="M51" s="13">
        <f t="shared" si="19"/>
        <v>11.208988460658231</v>
      </c>
      <c r="N51" s="13"/>
      <c r="O51" s="14"/>
      <c r="P51" s="21"/>
    </row>
    <row r="52" spans="2:16" ht="14.25">
      <c r="B52" s="19" t="s">
        <v>28</v>
      </c>
      <c r="P52" s="22"/>
    </row>
    <row r="53" spans="15:16" ht="14.25">
      <c r="O53" s="41"/>
      <c r="P53" s="22"/>
    </row>
    <row r="54" spans="13:16" ht="14.25">
      <c r="M54" s="42"/>
      <c r="N54" s="42"/>
      <c r="O54" s="41"/>
      <c r="P54" s="22"/>
    </row>
    <row r="55" spans="14:16" ht="15" thickBot="1">
      <c r="N55" s="42"/>
      <c r="P55" s="22"/>
    </row>
    <row r="56" spans="6:16" s="43" customFormat="1" ht="30" customHeight="1" thickBot="1">
      <c r="F56" s="60" t="s">
        <v>34</v>
      </c>
      <c r="G56" s="61"/>
      <c r="H56" s="61"/>
      <c r="I56" s="61"/>
      <c r="J56" s="62"/>
      <c r="L56" s="60" t="s">
        <v>25</v>
      </c>
      <c r="M56" s="61"/>
      <c r="N56" s="45">
        <f>MAX('Listado de Datos'!$C$14:$C$5832)</f>
        <v>44866</v>
      </c>
      <c r="O56" s="46">
        <f>VLOOKUP(N56,'Listado de Datos'!$C$14:$F$5832,4,FALSE)</f>
        <v>260.36892000000006</v>
      </c>
      <c r="P56" s="44"/>
    </row>
    <row r="57" spans="2:16" ht="15" thickBot="1">
      <c r="B57" t="s">
        <v>15</v>
      </c>
      <c r="P57" s="22"/>
    </row>
    <row r="58" spans="2:16" ht="15" thickBot="1">
      <c r="B58" s="3" t="s">
        <v>0</v>
      </c>
      <c r="C58" s="49" t="s">
        <v>1</v>
      </c>
      <c r="D58" s="49" t="s">
        <v>2</v>
      </c>
      <c r="E58" s="49" t="s">
        <v>3</v>
      </c>
      <c r="F58" s="49" t="s">
        <v>4</v>
      </c>
      <c r="G58" s="49" t="s">
        <v>5</v>
      </c>
      <c r="H58" s="49" t="s">
        <v>6</v>
      </c>
      <c r="I58" s="49" t="s">
        <v>7</v>
      </c>
      <c r="J58" s="49" t="s">
        <v>8</v>
      </c>
      <c r="K58" s="49" t="s">
        <v>9</v>
      </c>
      <c r="L58" s="49" t="s">
        <v>10</v>
      </c>
      <c r="M58" s="49" t="s">
        <v>11</v>
      </c>
      <c r="N58" s="49" t="s">
        <v>12</v>
      </c>
      <c r="O58" s="5" t="s">
        <v>14</v>
      </c>
      <c r="P58" s="23" t="s">
        <v>13</v>
      </c>
    </row>
    <row r="59" spans="2:16" ht="14.25">
      <c r="B59" s="6">
        <v>2008</v>
      </c>
      <c r="C59" s="10"/>
      <c r="D59" s="10"/>
      <c r="E59" s="10">
        <f aca="true" t="shared" si="20" ref="E59:N59">E15*$O$56/E81</f>
        <v>34.99551815868895</v>
      </c>
      <c r="F59" s="10">
        <f t="shared" si="20"/>
        <v>34.880282579574015</v>
      </c>
      <c r="G59" s="10">
        <f t="shared" si="20"/>
        <v>34.57847882878717</v>
      </c>
      <c r="H59" s="10">
        <f t="shared" si="20"/>
        <v>34.1407425714796</v>
      </c>
      <c r="I59" s="10">
        <f t="shared" si="20"/>
        <v>33.98895900957755</v>
      </c>
      <c r="J59" s="10">
        <f t="shared" si="20"/>
        <v>33.64685812096221</v>
      </c>
      <c r="K59" s="10">
        <f t="shared" si="20"/>
        <v>33.44590111845181</v>
      </c>
      <c r="L59" s="10">
        <f t="shared" si="20"/>
        <v>31.614950753948627</v>
      </c>
      <c r="M59" s="10">
        <f t="shared" si="20"/>
        <v>31.55611954147217</v>
      </c>
      <c r="N59" s="10">
        <f t="shared" si="20"/>
        <v>31.265240960839968</v>
      </c>
      <c r="O59" s="8">
        <f aca="true" t="shared" si="21" ref="O59:O71">AVERAGE(C59:N59)</f>
        <v>33.411305164378206</v>
      </c>
      <c r="P59" s="24"/>
    </row>
    <row r="60" spans="2:16" ht="14.25">
      <c r="B60" s="6">
        <v>2009</v>
      </c>
      <c r="C60" s="10">
        <f aca="true" t="shared" si="22" ref="C60:D72">C16*$O$56/C82</f>
        <v>31.019818124428614</v>
      </c>
      <c r="D60" s="10">
        <f t="shared" si="22"/>
        <v>31.103130080000042</v>
      </c>
      <c r="E60" s="10">
        <f aca="true" t="shared" si="23" ref="E60:N60">E16*$O$56/E82</f>
        <v>30.86594770062342</v>
      </c>
      <c r="F60" s="10">
        <f t="shared" si="23"/>
        <v>30.87852131928457</v>
      </c>
      <c r="G60" s="10">
        <f t="shared" si="23"/>
        <v>30.7532442438919</v>
      </c>
      <c r="H60" s="10">
        <f t="shared" si="23"/>
        <v>30.407815586034104</v>
      </c>
      <c r="I60" s="10">
        <f t="shared" si="23"/>
        <v>30.11023801764557</v>
      </c>
      <c r="J60" s="10">
        <f t="shared" si="23"/>
        <v>29.74397000622984</v>
      </c>
      <c r="K60" s="10">
        <f t="shared" si="23"/>
        <v>29.675162331291947</v>
      </c>
      <c r="L60" s="10">
        <f t="shared" si="23"/>
        <v>29.678331061919955</v>
      </c>
      <c r="M60" s="10">
        <f t="shared" si="23"/>
        <v>29.661438980635378</v>
      </c>
      <c r="N60" s="10">
        <f t="shared" si="23"/>
        <v>29.52280958767274</v>
      </c>
      <c r="O60" s="11">
        <f t="shared" si="21"/>
        <v>30.28503558663817</v>
      </c>
      <c r="P60" s="20">
        <f aca="true" t="shared" si="24" ref="P60:P71">O60/O59-1</f>
        <v>-0.09356921444281496</v>
      </c>
    </row>
    <row r="61" spans="2:16" ht="14.25">
      <c r="B61" s="6">
        <v>2010</v>
      </c>
      <c r="C61" s="10">
        <f t="shared" si="22"/>
        <v>29.249402293634585</v>
      </c>
      <c r="D61" s="10">
        <f t="shared" si="22"/>
        <v>29.08716637077517</v>
      </c>
      <c r="E61" s="10">
        <f aca="true" t="shared" si="25" ref="E61:N61">E17*$O$56/E83</f>
        <v>28.813764295550524</v>
      </c>
      <c r="F61" s="10">
        <f t="shared" si="25"/>
        <v>28.76307258562355</v>
      </c>
      <c r="G61" s="10">
        <f t="shared" si="25"/>
        <v>28.717503398816635</v>
      </c>
      <c r="H61" s="10">
        <f t="shared" si="25"/>
        <v>28.636628470812276</v>
      </c>
      <c r="I61" s="10">
        <f t="shared" si="25"/>
        <v>28.329178513391128</v>
      </c>
      <c r="J61" s="10">
        <f t="shared" si="25"/>
        <v>27.994383454243444</v>
      </c>
      <c r="K61" s="10">
        <f t="shared" si="25"/>
        <v>28.832881083352355</v>
      </c>
      <c r="L61" s="10">
        <f t="shared" si="25"/>
        <v>28.648755720217792</v>
      </c>
      <c r="M61" s="10">
        <f t="shared" si="25"/>
        <v>28.67068832952995</v>
      </c>
      <c r="N61" s="10">
        <f t="shared" si="25"/>
        <v>28.52069433078601</v>
      </c>
      <c r="O61" s="11">
        <f t="shared" si="21"/>
        <v>28.68867657056111</v>
      </c>
      <c r="P61" s="20">
        <f t="shared" si="24"/>
        <v>-0.05271114876224137</v>
      </c>
    </row>
    <row r="62" spans="2:16" ht="14.25">
      <c r="B62" s="6">
        <v>2011</v>
      </c>
      <c r="C62" s="10">
        <f t="shared" si="22"/>
        <v>28.168586993368898</v>
      </c>
      <c r="D62" s="10">
        <f t="shared" si="22"/>
        <v>27.906745920534256</v>
      </c>
      <c r="E62" s="10">
        <f aca="true" t="shared" si="26" ref="E62:N62">E18*$O$56/E84</f>
        <v>27.516347641858182</v>
      </c>
      <c r="F62" s="10">
        <f t="shared" si="26"/>
        <v>27.4237445488327</v>
      </c>
      <c r="G62" s="10">
        <f t="shared" si="26"/>
        <v>27.334382145664183</v>
      </c>
      <c r="H62" s="10">
        <f t="shared" si="26"/>
        <v>27.237794222887988</v>
      </c>
      <c r="I62" s="10">
        <f t="shared" si="26"/>
        <v>27.03383348889669</v>
      </c>
      <c r="J62" s="10">
        <f t="shared" si="26"/>
        <v>26.883489801853152</v>
      </c>
      <c r="K62" s="10">
        <f t="shared" si="26"/>
        <v>26.747345335070815</v>
      </c>
      <c r="L62" s="10">
        <f t="shared" si="26"/>
        <v>31.095768711295285</v>
      </c>
      <c r="M62" s="10">
        <f t="shared" si="26"/>
        <v>30.9660107743509</v>
      </c>
      <c r="N62" s="10">
        <f t="shared" si="26"/>
        <v>30.749305726574594</v>
      </c>
      <c r="O62" s="11">
        <f t="shared" si="21"/>
        <v>28.255279609265642</v>
      </c>
      <c r="P62" s="20">
        <f t="shared" si="24"/>
        <v>-0.015106899763379089</v>
      </c>
    </row>
    <row r="63" spans="2:16" ht="14.25">
      <c r="B63" s="6">
        <v>2012</v>
      </c>
      <c r="C63" s="10">
        <f t="shared" si="22"/>
        <v>30.52444791504571</v>
      </c>
      <c r="D63" s="10">
        <f t="shared" si="22"/>
        <v>30.27263713086756</v>
      </c>
      <c r="E63" s="10">
        <f aca="true" t="shared" si="27" ref="E63:N63">E19*$O$56/E85</f>
        <v>29.976432692154404</v>
      </c>
      <c r="F63" s="10">
        <f t="shared" si="27"/>
        <v>30.656232143762804</v>
      </c>
      <c r="G63" s="10">
        <f t="shared" si="27"/>
        <v>30.53659806710422</v>
      </c>
      <c r="H63" s="10">
        <f t="shared" si="27"/>
        <v>30.4447911580688</v>
      </c>
      <c r="I63" s="10">
        <f t="shared" si="27"/>
        <v>30.36424227944264</v>
      </c>
      <c r="J63" s="10">
        <f t="shared" si="27"/>
        <v>30.083018191926612</v>
      </c>
      <c r="K63" s="10">
        <f t="shared" si="27"/>
        <v>29.722042749188542</v>
      </c>
      <c r="L63" s="10">
        <f t="shared" si="27"/>
        <v>29.384666997234792</v>
      </c>
      <c r="M63" s="10">
        <f t="shared" si="27"/>
        <v>29.282203028287128</v>
      </c>
      <c r="N63" s="10">
        <f t="shared" si="27"/>
        <v>29.497956066363955</v>
      </c>
      <c r="O63" s="11">
        <f t="shared" si="21"/>
        <v>30.062105701620595</v>
      </c>
      <c r="P63" s="20">
        <f t="shared" si="24"/>
        <v>0.0639464948618822</v>
      </c>
    </row>
    <row r="64" spans="2:16" ht="14.25">
      <c r="B64" s="6">
        <v>2013</v>
      </c>
      <c r="C64" s="10">
        <f t="shared" si="22"/>
        <v>28.947380461291413</v>
      </c>
      <c r="D64" s="10">
        <f t="shared" si="22"/>
        <v>28.663015584965038</v>
      </c>
      <c r="E64" s="10">
        <f aca="true" t="shared" si="28" ref="E64:N64">E20*$O$56/E86</f>
        <v>28.4757375904888</v>
      </c>
      <c r="F64" s="10">
        <f t="shared" si="28"/>
        <v>28.349126653487037</v>
      </c>
      <c r="G64" s="10">
        <f t="shared" si="28"/>
        <v>28.2583833885916</v>
      </c>
      <c r="H64" s="10">
        <f t="shared" si="28"/>
        <v>28.135992743858793</v>
      </c>
      <c r="I64" s="10">
        <f t="shared" si="28"/>
        <v>27.921510275452118</v>
      </c>
      <c r="J64" s="10">
        <f t="shared" si="28"/>
        <v>28.96752088769083</v>
      </c>
      <c r="K64" s="10">
        <f t="shared" si="28"/>
        <v>28.577586724185608</v>
      </c>
      <c r="L64" s="10">
        <f t="shared" si="28"/>
        <v>28.344172052127547</v>
      </c>
      <c r="M64" s="10">
        <f t="shared" si="28"/>
        <v>28.28641294300024</v>
      </c>
      <c r="N64" s="10">
        <f t="shared" si="28"/>
        <v>28.49185622007895</v>
      </c>
      <c r="O64" s="11">
        <f t="shared" si="21"/>
        <v>28.45155796043483</v>
      </c>
      <c r="P64" s="20">
        <f t="shared" si="24"/>
        <v>-0.05357401631047232</v>
      </c>
    </row>
    <row r="65" spans="2:16" ht="14.25">
      <c r="B65" s="6">
        <v>2014</v>
      </c>
      <c r="C65" s="10">
        <f t="shared" si="22"/>
        <v>27.813374132224112</v>
      </c>
      <c r="D65" s="10">
        <f t="shared" si="22"/>
        <v>27.360044177070733</v>
      </c>
      <c r="E65" s="10">
        <f aca="true" t="shared" si="29" ref="E65:N65">E21*$O$56/E87</f>
        <v>27.201261888735306</v>
      </c>
      <c r="F65" s="10">
        <f t="shared" si="29"/>
        <v>29.966597303809966</v>
      </c>
      <c r="G65" s="10">
        <f t="shared" si="29"/>
        <v>29.87198017204331</v>
      </c>
      <c r="H65" s="10">
        <f t="shared" si="29"/>
        <v>29.769035080050955</v>
      </c>
      <c r="I65" s="10">
        <f t="shared" si="29"/>
        <v>29.547671047629397</v>
      </c>
      <c r="J65" s="10">
        <f t="shared" si="29"/>
        <v>29.327410159312134</v>
      </c>
      <c r="K65" s="10">
        <f t="shared" si="29"/>
        <v>30.781371180153464</v>
      </c>
      <c r="L65" s="10">
        <f t="shared" si="29"/>
        <v>30.600251678076432</v>
      </c>
      <c r="M65" s="10">
        <f t="shared" si="29"/>
        <v>30.555858450631085</v>
      </c>
      <c r="N65" s="10">
        <f t="shared" si="29"/>
        <v>30.71851998836142</v>
      </c>
      <c r="O65" s="11">
        <f t="shared" si="21"/>
        <v>29.459447938174858</v>
      </c>
      <c r="P65" s="20">
        <f t="shared" si="24"/>
        <v>0.03542477284167056</v>
      </c>
    </row>
    <row r="66" spans="2:16" ht="14.25">
      <c r="B66" s="6">
        <v>2015</v>
      </c>
      <c r="C66" s="9">
        <f t="shared" si="22"/>
        <v>30.052298252150973</v>
      </c>
      <c r="D66" s="10">
        <f t="shared" si="22"/>
        <v>29.725711989302106</v>
      </c>
      <c r="E66" s="10">
        <f aca="true" t="shared" si="30" ref="E66:N66">E22*$O$56/E88</f>
        <v>31.05718611680309</v>
      </c>
      <c r="F66" s="10">
        <f t="shared" si="30"/>
        <v>30.881892961241732</v>
      </c>
      <c r="G66" s="10">
        <f t="shared" si="30"/>
        <v>30.73199125489079</v>
      </c>
      <c r="H66" s="10">
        <f t="shared" si="30"/>
        <v>30.594094013998347</v>
      </c>
      <c r="I66" s="10">
        <f t="shared" si="30"/>
        <v>30.22890975286679</v>
      </c>
      <c r="J66" s="10">
        <f t="shared" si="30"/>
        <v>29.876368200537957</v>
      </c>
      <c r="K66" s="10">
        <f t="shared" si="30"/>
        <v>29.672338369495183</v>
      </c>
      <c r="L66" s="10">
        <f t="shared" si="30"/>
        <v>29.49461239762945</v>
      </c>
      <c r="M66" s="10">
        <f t="shared" si="30"/>
        <v>29.36951927679126</v>
      </c>
      <c r="N66" s="10">
        <f t="shared" si="30"/>
        <v>29.531954813539024</v>
      </c>
      <c r="O66" s="11">
        <f t="shared" si="21"/>
        <v>30.10140644993723</v>
      </c>
      <c r="P66" s="20">
        <f t="shared" si="24"/>
        <v>0.02179126075646831</v>
      </c>
    </row>
    <row r="67" spans="2:16" ht="14.25">
      <c r="B67" s="6">
        <v>2016</v>
      </c>
      <c r="C67" s="9">
        <f t="shared" si="22"/>
        <v>28.82698360132562</v>
      </c>
      <c r="D67" s="10">
        <f t="shared" si="22"/>
        <v>28.372986292367486</v>
      </c>
      <c r="E67" s="10">
        <f aca="true" t="shared" si="31" ref="E67:N67">E23*$O$56/E89</f>
        <v>28.081741597185406</v>
      </c>
      <c r="F67" s="10">
        <f t="shared" si="31"/>
        <v>27.954210034488465</v>
      </c>
      <c r="G67" s="10">
        <f t="shared" si="31"/>
        <v>27.687014798949217</v>
      </c>
      <c r="H67" s="10">
        <f t="shared" si="31"/>
        <v>27.576756013115553</v>
      </c>
      <c r="I67" s="10">
        <f t="shared" si="31"/>
        <v>27.46907437007438</v>
      </c>
      <c r="J67" s="10">
        <f t="shared" si="31"/>
        <v>27.313327122320974</v>
      </c>
      <c r="K67" s="10">
        <f t="shared" si="31"/>
        <v>27.24616045043527</v>
      </c>
      <c r="L67" s="10">
        <f t="shared" si="31"/>
        <v>27.19600183399485</v>
      </c>
      <c r="M67" s="10">
        <f t="shared" si="31"/>
        <v>28.757525344947283</v>
      </c>
      <c r="N67" s="10">
        <f t="shared" si="31"/>
        <v>28.915290231571234</v>
      </c>
      <c r="O67" s="11">
        <f t="shared" si="21"/>
        <v>27.949755974231312</v>
      </c>
      <c r="P67" s="20">
        <f t="shared" si="24"/>
        <v>-0.07148006453733013</v>
      </c>
    </row>
    <row r="68" spans="2:16" ht="17.25" customHeight="1">
      <c r="B68" s="6">
        <v>2017</v>
      </c>
      <c r="C68" s="9">
        <f t="shared" si="22"/>
        <v>28.18220206829559</v>
      </c>
      <c r="D68" s="10">
        <f t="shared" si="22"/>
        <v>28.042369286632</v>
      </c>
      <c r="E68" s="10">
        <f aca="true" t="shared" si="32" ref="E68:N68">E24*$O$56/E90</f>
        <v>27.854210167257296</v>
      </c>
      <c r="F68" s="10">
        <f t="shared" si="32"/>
        <v>27.79314808785283</v>
      </c>
      <c r="G68" s="10">
        <f t="shared" si="32"/>
        <v>27.756967658389357</v>
      </c>
      <c r="H68" s="10">
        <f t="shared" si="32"/>
        <v>27.715967706161305</v>
      </c>
      <c r="I68" s="10">
        <f t="shared" si="32"/>
        <v>27.627819861404095</v>
      </c>
      <c r="J68" s="10">
        <f t="shared" si="32"/>
        <v>27.41629184259381</v>
      </c>
      <c r="K68" s="10">
        <f t="shared" si="32"/>
        <v>27.269663610439487</v>
      </c>
      <c r="L68" s="10">
        <f t="shared" si="32"/>
        <v>27.145000487632664</v>
      </c>
      <c r="M68" s="10">
        <f t="shared" si="32"/>
        <v>29.785690858366607</v>
      </c>
      <c r="N68" s="10">
        <f t="shared" si="32"/>
        <v>29.875292612655336</v>
      </c>
      <c r="O68" s="11">
        <f t="shared" si="21"/>
        <v>28.038718687306698</v>
      </c>
      <c r="P68" s="20">
        <f t="shared" si="24"/>
        <v>0.003182951334437689</v>
      </c>
    </row>
    <row r="69" spans="2:16" ht="17.25" customHeight="1">
      <c r="B69" s="6">
        <v>2018</v>
      </c>
      <c r="C69" s="9">
        <f t="shared" si="22"/>
        <v>29.086133939868215</v>
      </c>
      <c r="D69" s="10">
        <f t="shared" si="22"/>
        <v>28.832801524334776</v>
      </c>
      <c r="E69" s="10">
        <f aca="true" t="shared" si="33" ref="E69:N69">E25*$O$56/E91</f>
        <v>28.752536501439796</v>
      </c>
      <c r="F69" s="10">
        <f t="shared" si="33"/>
        <v>28.733339348042076</v>
      </c>
      <c r="G69" s="10">
        <f t="shared" si="33"/>
        <v>28.50181070160385</v>
      </c>
      <c r="H69" s="10">
        <f t="shared" si="33"/>
        <v>28.222992026579966</v>
      </c>
      <c r="I69" s="10">
        <f t="shared" si="33"/>
        <v>28.055865056900103</v>
      </c>
      <c r="J69" s="10">
        <f t="shared" si="33"/>
        <v>27.868129518232163</v>
      </c>
      <c r="K69" s="10">
        <f t="shared" si="33"/>
        <v>29.422051467056868</v>
      </c>
      <c r="L69" s="10">
        <f t="shared" si="33"/>
        <v>29.354273249276762</v>
      </c>
      <c r="M69" s="10">
        <f t="shared" si="33"/>
        <v>29.24772416307249</v>
      </c>
      <c r="N69" s="10">
        <f t="shared" si="33"/>
        <v>29.360565023630908</v>
      </c>
      <c r="O69" s="11">
        <f t="shared" si="21"/>
        <v>28.786518543336502</v>
      </c>
      <c r="P69" s="20">
        <f t="shared" si="24"/>
        <v>0.0266702578091893</v>
      </c>
    </row>
    <row r="70" spans="2:16" ht="17.25" customHeight="1">
      <c r="B70" s="6">
        <v>2019</v>
      </c>
      <c r="C70" s="9">
        <f t="shared" si="22"/>
        <v>28.736920568049513</v>
      </c>
      <c r="D70" s="10">
        <f t="shared" si="22"/>
        <v>31.02938118071989</v>
      </c>
      <c r="E70" s="10">
        <f aca="true" t="shared" si="34" ref="E70:N70">E26*$O$56/E92</f>
        <v>30.862668588748264</v>
      </c>
      <c r="F70" s="10">
        <f t="shared" si="34"/>
        <v>30.727737674745402</v>
      </c>
      <c r="G70" s="10">
        <f t="shared" si="34"/>
        <v>30.606520614396235</v>
      </c>
      <c r="H70" s="10">
        <f t="shared" si="34"/>
        <v>30.41176317819182</v>
      </c>
      <c r="I70" s="10">
        <f t="shared" si="34"/>
        <v>30.18130119593817</v>
      </c>
      <c r="J70" s="10">
        <f t="shared" si="34"/>
        <v>32.48555044326707</v>
      </c>
      <c r="K70" s="10">
        <f t="shared" si="34"/>
        <v>32.31884998015146</v>
      </c>
      <c r="L70" s="10">
        <f t="shared" si="34"/>
        <v>32.07753334330219</v>
      </c>
      <c r="M70" s="10">
        <f t="shared" si="34"/>
        <v>31.943271459602133</v>
      </c>
      <c r="N70" s="10">
        <f t="shared" si="34"/>
        <v>31.95271189053296</v>
      </c>
      <c r="O70" s="11">
        <f t="shared" si="21"/>
        <v>31.11118417647043</v>
      </c>
      <c r="P70" s="20">
        <f t="shared" si="24"/>
        <v>0.08075535878485174</v>
      </c>
    </row>
    <row r="71" spans="2:16" ht="17.25" customHeight="1">
      <c r="B71" s="6">
        <v>2020</v>
      </c>
      <c r="C71" s="9">
        <f t="shared" si="22"/>
        <v>31.297532532522805</v>
      </c>
      <c r="D71" s="10">
        <f t="shared" si="22"/>
        <v>31.10693185008153</v>
      </c>
      <c r="E71" s="10">
        <f aca="true" t="shared" si="35" ref="E71:N71">E27*$O$56/E93</f>
        <v>30.697707590459974</v>
      </c>
      <c r="F71" s="10">
        <f t="shared" si="35"/>
        <v>32.428457336420166</v>
      </c>
      <c r="G71" s="10">
        <f t="shared" si="35"/>
        <v>32.245938800018465</v>
      </c>
      <c r="H71" s="10">
        <f t="shared" si="35"/>
        <v>32.23998936481551</v>
      </c>
      <c r="I71" s="10">
        <f t="shared" si="35"/>
        <v>32.063992358787104</v>
      </c>
      <c r="J71" s="10">
        <f t="shared" si="35"/>
        <v>31.881179047126444</v>
      </c>
      <c r="K71" s="10">
        <f t="shared" si="35"/>
        <v>31.67888730190356</v>
      </c>
      <c r="L71" s="10">
        <f t="shared" si="35"/>
        <v>33.072144223512986</v>
      </c>
      <c r="M71" s="10">
        <f t="shared" si="35"/>
        <v>32.97852278625927</v>
      </c>
      <c r="N71" s="10">
        <f t="shared" si="35"/>
        <v>33.04087807176879</v>
      </c>
      <c r="O71" s="11">
        <f t="shared" si="21"/>
        <v>32.06101343863971</v>
      </c>
      <c r="P71" s="20">
        <f t="shared" si="24"/>
        <v>0.030530154583046754</v>
      </c>
    </row>
    <row r="72" spans="2:16" s="54" customFormat="1" ht="17.25" customHeight="1">
      <c r="B72" s="6">
        <v>2021</v>
      </c>
      <c r="C72" s="9">
        <f t="shared" si="22"/>
        <v>32.519696247427895</v>
      </c>
      <c r="D72" s="10">
        <f t="shared" si="22"/>
        <v>32.25387934995386</v>
      </c>
      <c r="E72" s="10">
        <f aca="true" t="shared" si="36" ref="E72:N72">E28*$O$56/E94</f>
        <v>32.05665099839267</v>
      </c>
      <c r="F72" s="10">
        <f t="shared" si="36"/>
        <v>32.71833642383312</v>
      </c>
      <c r="G72" s="10">
        <f t="shared" si="36"/>
        <v>32.56971322138872</v>
      </c>
      <c r="H72" s="10">
        <f t="shared" si="36"/>
        <v>32.35415879979372</v>
      </c>
      <c r="I72" s="10">
        <f t="shared" si="36"/>
        <v>32.18678585345875</v>
      </c>
      <c r="J72" s="10">
        <f t="shared" si="36"/>
        <v>31.915253767111796</v>
      </c>
      <c r="K72" s="10">
        <f t="shared" si="36"/>
        <v>33.97672674247617</v>
      </c>
      <c r="L72" s="10">
        <f t="shared" si="36"/>
        <v>33.62765078279319</v>
      </c>
      <c r="M72" s="10">
        <f t="shared" si="36"/>
        <v>33.54219830631952</v>
      </c>
      <c r="N72" s="10">
        <f t="shared" si="36"/>
        <v>33.57576707990493</v>
      </c>
      <c r="O72" s="11">
        <f>AVERAGE(C72:N72)</f>
        <v>32.774734797737864</v>
      </c>
      <c r="P72" s="20">
        <f>O72/O71-1</f>
        <v>0.022261347429460177</v>
      </c>
    </row>
    <row r="73" spans="2:16" s="54" customFormat="1" ht="17.25" customHeight="1" thickBot="1">
      <c r="B73" s="7">
        <v>2022</v>
      </c>
      <c r="C73" s="12">
        <f aca="true" t="shared" si="37" ref="C73:M73">C29*$O$56/C95</f>
        <v>32.98703225626614</v>
      </c>
      <c r="D73" s="13">
        <f t="shared" si="37"/>
        <v>32.508901418895356</v>
      </c>
      <c r="E73" s="13">
        <f t="shared" si="37"/>
        <v>33.03255218242154</v>
      </c>
      <c r="F73" s="13">
        <f t="shared" si="37"/>
        <v>32.871097625758004</v>
      </c>
      <c r="G73" s="13">
        <f t="shared" si="37"/>
        <v>32.71897681165257</v>
      </c>
      <c r="H73" s="13">
        <f t="shared" si="37"/>
        <v>32.528555711844284</v>
      </c>
      <c r="I73" s="13">
        <f t="shared" si="37"/>
        <v>32.27976163865606</v>
      </c>
      <c r="J73" s="13">
        <f t="shared" si="37"/>
        <v>32.014907181368535</v>
      </c>
      <c r="K73" s="13">
        <f t="shared" si="37"/>
        <v>35.059317131468056</v>
      </c>
      <c r="L73" s="13">
        <f t="shared" si="37"/>
        <v>34.98546564</v>
      </c>
      <c r="M73" s="13">
        <f t="shared" si="37"/>
        <v>35.0837</v>
      </c>
      <c r="N73" s="13"/>
      <c r="O73" s="14"/>
      <c r="P73" s="21"/>
    </row>
    <row r="74" spans="2:16" ht="14.25">
      <c r="B74" s="19" t="s">
        <v>28</v>
      </c>
      <c r="P74" s="22"/>
    </row>
    <row r="75" spans="15:16" ht="14.25">
      <c r="O75" s="41"/>
      <c r="P75" s="22"/>
    </row>
    <row r="76" spans="13:16" ht="14.25">
      <c r="M76" s="42"/>
      <c r="N76" s="42"/>
      <c r="O76" s="41"/>
      <c r="P76" s="22"/>
    </row>
    <row r="77" spans="14:16" ht="15" thickBot="1">
      <c r="N77" s="42"/>
      <c r="P77" s="22"/>
    </row>
    <row r="78" spans="6:16" ht="15" thickBot="1">
      <c r="F78" s="57" t="s">
        <v>29</v>
      </c>
      <c r="G78" s="58"/>
      <c r="H78" s="58"/>
      <c r="I78" s="58"/>
      <c r="J78" s="59"/>
      <c r="P78" s="22"/>
    </row>
    <row r="79" spans="2:16" ht="15" thickBot="1">
      <c r="B79" t="s">
        <v>15</v>
      </c>
      <c r="P79" s="22"/>
    </row>
    <row r="80" spans="2:16" ht="15" thickBot="1">
      <c r="B80" s="3" t="s">
        <v>0</v>
      </c>
      <c r="C80" s="49" t="s">
        <v>1</v>
      </c>
      <c r="D80" s="49" t="s">
        <v>2</v>
      </c>
      <c r="E80" s="49" t="s">
        <v>3</v>
      </c>
      <c r="F80" s="49" t="s">
        <v>4</v>
      </c>
      <c r="G80" s="49" t="s">
        <v>5</v>
      </c>
      <c r="H80" s="49" t="s">
        <v>6</v>
      </c>
      <c r="I80" s="49" t="s">
        <v>7</v>
      </c>
      <c r="J80" s="49" t="s">
        <v>8</v>
      </c>
      <c r="K80" s="49" t="s">
        <v>9</v>
      </c>
      <c r="L80" s="49" t="s">
        <v>10</v>
      </c>
      <c r="M80" s="49" t="s">
        <v>11</v>
      </c>
      <c r="N80" s="49" t="s">
        <v>12</v>
      </c>
      <c r="O80" s="5" t="s">
        <v>14</v>
      </c>
      <c r="P80" s="23" t="s">
        <v>13</v>
      </c>
    </row>
    <row r="81" spans="2:16" ht="14.25">
      <c r="B81" s="6">
        <v>2008</v>
      </c>
      <c r="C81" s="9"/>
      <c r="D81" s="10"/>
      <c r="E81" s="10">
        <v>83.18598721896626</v>
      </c>
      <c r="F81" s="10">
        <v>83.46081255587563</v>
      </c>
      <c r="G81" s="10">
        <v>84.18926525611735</v>
      </c>
      <c r="H81" s="10">
        <v>85.26869971193007</v>
      </c>
      <c r="I81" s="10">
        <v>85.64948180523824</v>
      </c>
      <c r="J81" s="10">
        <v>86.52031389689084</v>
      </c>
      <c r="K81" s="10">
        <v>87.04016423297242</v>
      </c>
      <c r="L81" s="10">
        <v>87.32823416443165</v>
      </c>
      <c r="M81" s="10">
        <v>87.49104334293565</v>
      </c>
      <c r="N81" s="10">
        <v>88.30502301248303</v>
      </c>
      <c r="O81" s="8">
        <f aca="true" t="shared" si="38" ref="O81:O93">AVERAGE(C81:N81)</f>
        <v>85.84390251978412</v>
      </c>
      <c r="P81" s="24"/>
    </row>
    <row r="82" spans="2:16" ht="14.25">
      <c r="B82" s="6">
        <v>2009</v>
      </c>
      <c r="C82" s="9">
        <v>89.00367537498758</v>
      </c>
      <c r="D82" s="10">
        <v>88.7652726730903</v>
      </c>
      <c r="E82" s="10">
        <v>89.44736929240754</v>
      </c>
      <c r="F82" s="10">
        <v>89.41094665739544</v>
      </c>
      <c r="G82" s="10">
        <v>89.77517300751632</v>
      </c>
      <c r="H82" s="10">
        <v>90.7950067878547</v>
      </c>
      <c r="I82" s="10">
        <v>91.692328068607</v>
      </c>
      <c r="J82" s="10">
        <v>92.82142975398166</v>
      </c>
      <c r="K82" s="10">
        <v>93.0366544154167</v>
      </c>
      <c r="L82" s="10">
        <v>93.02672096950432</v>
      </c>
      <c r="M82" s="10">
        <v>93.07969934770372</v>
      </c>
      <c r="N82" s="10">
        <v>93.51677096784874</v>
      </c>
      <c r="O82" s="11">
        <f t="shared" si="38"/>
        <v>91.19758727635951</v>
      </c>
      <c r="P82" s="20">
        <f>+O82/O81-1</f>
        <v>0.06236534686131656</v>
      </c>
    </row>
    <row r="83" spans="2:16" ht="14.25">
      <c r="B83" s="6">
        <v>2010</v>
      </c>
      <c r="C83" s="9">
        <v>94.39091420813881</v>
      </c>
      <c r="D83" s="10">
        <v>94.91738684149533</v>
      </c>
      <c r="E83" s="10">
        <v>95.81801927088507</v>
      </c>
      <c r="F83" s="10">
        <v>95.98688785139565</v>
      </c>
      <c r="G83" s="10">
        <v>96.13920068871893</v>
      </c>
      <c r="H83" s="10">
        <v>96.41071487699084</v>
      </c>
      <c r="I83" s="10">
        <v>97.45703784642893</v>
      </c>
      <c r="J83" s="10">
        <v>98.62256216681568</v>
      </c>
      <c r="K83" s="10">
        <v>98.91725439554982</v>
      </c>
      <c r="L83" s="10">
        <v>99.5529949339426</v>
      </c>
      <c r="M83" s="10">
        <v>99.47683851528096</v>
      </c>
      <c r="N83" s="10">
        <v>100</v>
      </c>
      <c r="O83" s="11">
        <f t="shared" si="38"/>
        <v>97.30748429963687</v>
      </c>
      <c r="P83" s="20">
        <f>+O83/O82-1</f>
        <v>0.06699625731064907</v>
      </c>
    </row>
    <row r="84" spans="2:16" ht="14.25">
      <c r="B84" s="6">
        <v>2011</v>
      </c>
      <c r="C84" s="9">
        <v>101.25</v>
      </c>
      <c r="D84" s="10">
        <v>102.2</v>
      </c>
      <c r="E84" s="10">
        <v>103.65</v>
      </c>
      <c r="F84" s="10">
        <v>104</v>
      </c>
      <c r="G84" s="10">
        <v>104.34</v>
      </c>
      <c r="H84" s="10">
        <v>104.71</v>
      </c>
      <c r="I84" s="10">
        <v>105.5</v>
      </c>
      <c r="J84" s="10">
        <v>106.09</v>
      </c>
      <c r="K84" s="10">
        <v>106.63</v>
      </c>
      <c r="L84" s="10">
        <v>107.39</v>
      </c>
      <c r="M84" s="10">
        <v>107.84</v>
      </c>
      <c r="N84" s="10">
        <v>108.6</v>
      </c>
      <c r="O84" s="11">
        <f t="shared" si="38"/>
        <v>105.18333333333334</v>
      </c>
      <c r="P84" s="20">
        <f aca="true" t="shared" si="39" ref="P84:P89">O84/O83-1</f>
        <v>0.08093775201755848</v>
      </c>
    </row>
    <row r="85" spans="2:16" ht="14.25">
      <c r="B85" s="6">
        <v>2012</v>
      </c>
      <c r="C85" s="9">
        <v>109.4</v>
      </c>
      <c r="D85" s="10">
        <v>110.31</v>
      </c>
      <c r="E85" s="10">
        <v>111.4</v>
      </c>
      <c r="F85" s="10">
        <v>112.31</v>
      </c>
      <c r="G85" s="10">
        <v>112.75</v>
      </c>
      <c r="H85" s="10">
        <v>113.09</v>
      </c>
      <c r="I85" s="10">
        <v>113.39</v>
      </c>
      <c r="J85" s="10">
        <v>114.45</v>
      </c>
      <c r="K85" s="10">
        <v>115.84</v>
      </c>
      <c r="L85" s="10">
        <v>117.17</v>
      </c>
      <c r="M85" s="10">
        <v>117.58</v>
      </c>
      <c r="N85" s="10">
        <v>116.72</v>
      </c>
      <c r="O85" s="11">
        <f t="shared" si="38"/>
        <v>113.70083333333334</v>
      </c>
      <c r="P85" s="20">
        <f t="shared" si="39"/>
        <v>0.08097765805736024</v>
      </c>
    </row>
    <row r="86" spans="2:16" ht="14.25">
      <c r="B86" s="6">
        <v>2013</v>
      </c>
      <c r="C86" s="9">
        <v>118.94</v>
      </c>
      <c r="D86" s="10">
        <v>120.12</v>
      </c>
      <c r="E86" s="10">
        <v>120.91</v>
      </c>
      <c r="F86" s="10">
        <v>121.45</v>
      </c>
      <c r="G86" s="10">
        <v>121.84</v>
      </c>
      <c r="H86" s="10">
        <v>122.37</v>
      </c>
      <c r="I86" s="10">
        <v>123.31</v>
      </c>
      <c r="J86" s="10">
        <v>124.59</v>
      </c>
      <c r="K86" s="10">
        <v>126.29</v>
      </c>
      <c r="L86" s="10">
        <v>127.33</v>
      </c>
      <c r="M86" s="10">
        <v>127.59</v>
      </c>
      <c r="N86" s="10">
        <v>126.67</v>
      </c>
      <c r="O86" s="11">
        <f t="shared" si="38"/>
        <v>123.45083333333334</v>
      </c>
      <c r="P86" s="20">
        <f t="shared" si="39"/>
        <v>0.08575135040053938</v>
      </c>
    </row>
    <row r="87" spans="2:16" ht="14.25">
      <c r="B87" s="6">
        <v>2014</v>
      </c>
      <c r="C87" s="9">
        <v>129.76</v>
      </c>
      <c r="D87" s="10">
        <v>131.91</v>
      </c>
      <c r="E87" s="10">
        <v>132.68</v>
      </c>
      <c r="F87" s="10">
        <v>132.6</v>
      </c>
      <c r="G87" s="10">
        <v>133.02</v>
      </c>
      <c r="H87" s="10">
        <v>133.48</v>
      </c>
      <c r="I87" s="10">
        <v>134.48</v>
      </c>
      <c r="J87" s="10">
        <v>135.49</v>
      </c>
      <c r="K87" s="10">
        <v>136.85</v>
      </c>
      <c r="L87" s="10">
        <v>137.66</v>
      </c>
      <c r="M87" s="10">
        <v>137.86</v>
      </c>
      <c r="N87" s="10">
        <v>137.13</v>
      </c>
      <c r="O87" s="11">
        <f t="shared" si="38"/>
        <v>134.41</v>
      </c>
      <c r="P87" s="20">
        <f t="shared" si="39"/>
        <v>0.08877353332298288</v>
      </c>
    </row>
    <row r="88" spans="2:16" ht="14.25">
      <c r="B88" s="6">
        <v>2015</v>
      </c>
      <c r="C88" s="9">
        <v>140.17</v>
      </c>
      <c r="D88" s="10">
        <v>141.71</v>
      </c>
      <c r="E88" s="10">
        <v>142.7</v>
      </c>
      <c r="F88" s="10">
        <v>143.51</v>
      </c>
      <c r="G88" s="10">
        <v>144.21</v>
      </c>
      <c r="H88" s="10">
        <v>144.86</v>
      </c>
      <c r="I88" s="10">
        <v>146.61</v>
      </c>
      <c r="J88" s="10">
        <v>148.34</v>
      </c>
      <c r="K88" s="10">
        <v>149.36</v>
      </c>
      <c r="L88" s="10">
        <v>150.26</v>
      </c>
      <c r="M88" s="10">
        <v>150.9</v>
      </c>
      <c r="N88" s="10">
        <v>150.07</v>
      </c>
      <c r="O88" s="11">
        <f t="shared" si="38"/>
        <v>146.0583333333333</v>
      </c>
      <c r="P88" s="20">
        <f t="shared" si="39"/>
        <v>0.0866626987079333</v>
      </c>
    </row>
    <row r="89" spans="2:16" ht="14.25">
      <c r="B89" s="6">
        <v>2016</v>
      </c>
      <c r="C89" s="9">
        <v>153.74</v>
      </c>
      <c r="D89" s="10">
        <v>156.2</v>
      </c>
      <c r="E89" s="10">
        <v>157.82</v>
      </c>
      <c r="F89" s="10">
        <v>158.54</v>
      </c>
      <c r="G89" s="10">
        <v>160.07</v>
      </c>
      <c r="H89" s="10">
        <v>160.71</v>
      </c>
      <c r="I89" s="10">
        <v>161.34</v>
      </c>
      <c r="J89" s="10">
        <v>162.26</v>
      </c>
      <c r="K89" s="10">
        <v>162.66</v>
      </c>
      <c r="L89" s="10">
        <v>162.96</v>
      </c>
      <c r="M89" s="10">
        <v>163.12</v>
      </c>
      <c r="N89" s="10">
        <v>162.23</v>
      </c>
      <c r="O89" s="11">
        <f t="shared" si="38"/>
        <v>160.13750000000002</v>
      </c>
      <c r="P89" s="20">
        <f t="shared" si="39"/>
        <v>0.096394134763508</v>
      </c>
    </row>
    <row r="90" spans="2:16" ht="17.25" customHeight="1">
      <c r="B90" s="6">
        <v>2017</v>
      </c>
      <c r="C90" s="9">
        <v>166.45</v>
      </c>
      <c r="D90" s="10">
        <v>167.28</v>
      </c>
      <c r="E90" s="10">
        <v>168.41</v>
      </c>
      <c r="F90" s="10">
        <v>168.78</v>
      </c>
      <c r="G90" s="10">
        <v>169</v>
      </c>
      <c r="H90" s="10">
        <v>169.25</v>
      </c>
      <c r="I90" s="10">
        <v>169.79</v>
      </c>
      <c r="J90" s="10">
        <v>171.1</v>
      </c>
      <c r="K90" s="10">
        <v>172.02</v>
      </c>
      <c r="L90" s="10">
        <v>172.81</v>
      </c>
      <c r="M90" s="10">
        <v>173.38</v>
      </c>
      <c r="N90" s="10">
        <v>172.86</v>
      </c>
      <c r="O90" s="11">
        <f t="shared" si="38"/>
        <v>170.09416666666667</v>
      </c>
      <c r="P90" s="20">
        <f>O90/O89-1</f>
        <v>0.06217573439492097</v>
      </c>
    </row>
    <row r="91" spans="2:16" ht="17.25" customHeight="1">
      <c r="B91" s="6">
        <v>2018</v>
      </c>
      <c r="C91" s="9">
        <v>177.55</v>
      </c>
      <c r="D91" s="10">
        <v>179.11</v>
      </c>
      <c r="E91" s="10">
        <v>179.61</v>
      </c>
      <c r="F91" s="10">
        <v>179.73</v>
      </c>
      <c r="G91" s="10">
        <v>181.19</v>
      </c>
      <c r="H91" s="10">
        <v>182.98</v>
      </c>
      <c r="I91" s="10">
        <v>184.07</v>
      </c>
      <c r="J91" s="10">
        <v>185.31</v>
      </c>
      <c r="K91" s="10">
        <v>186.23</v>
      </c>
      <c r="L91" s="10">
        <v>186.66</v>
      </c>
      <c r="M91" s="10">
        <v>187.34</v>
      </c>
      <c r="N91" s="10">
        <v>186.62</v>
      </c>
      <c r="O91" s="11">
        <f t="shared" si="38"/>
        <v>183.03333333333333</v>
      </c>
      <c r="P91" s="20">
        <f>O91/O90-1</f>
        <v>0.07607060794755838</v>
      </c>
    </row>
    <row r="92" spans="2:16" ht="17.25" customHeight="1">
      <c r="B92" s="6">
        <v>2019</v>
      </c>
      <c r="C92" s="9">
        <v>190.67</v>
      </c>
      <c r="D92" s="10">
        <v>192.53</v>
      </c>
      <c r="E92" s="10">
        <v>193.57</v>
      </c>
      <c r="F92" s="10">
        <v>194.42</v>
      </c>
      <c r="G92" s="10">
        <v>195.19</v>
      </c>
      <c r="H92" s="10">
        <v>196.44</v>
      </c>
      <c r="I92" s="10">
        <v>197.94</v>
      </c>
      <c r="J92" s="10">
        <v>199.69</v>
      </c>
      <c r="K92" s="10">
        <v>200.72</v>
      </c>
      <c r="L92" s="10">
        <v>202.23</v>
      </c>
      <c r="M92" s="10">
        <v>203.08</v>
      </c>
      <c r="N92" s="10">
        <v>203.02</v>
      </c>
      <c r="O92" s="11">
        <f t="shared" si="38"/>
        <v>197.45833333333334</v>
      </c>
      <c r="P92" s="20">
        <f>O92/O91-1</f>
        <v>0.07881078127845575</v>
      </c>
    </row>
    <row r="93" spans="2:16" ht="17.25" customHeight="1">
      <c r="B93" s="6">
        <v>2020</v>
      </c>
      <c r="C93" s="9">
        <v>207.27</v>
      </c>
      <c r="D93" s="10">
        <v>208.54</v>
      </c>
      <c r="E93" s="10">
        <v>211.32</v>
      </c>
      <c r="F93" s="10">
        <v>215.54</v>
      </c>
      <c r="G93" s="10">
        <v>216.76</v>
      </c>
      <c r="H93" s="10">
        <v>216.8</v>
      </c>
      <c r="I93" s="10">
        <v>217.99</v>
      </c>
      <c r="J93" s="10">
        <v>219.24</v>
      </c>
      <c r="K93" s="10">
        <v>220.64</v>
      </c>
      <c r="L93" s="10">
        <v>221.92</v>
      </c>
      <c r="M93" s="10">
        <v>222.55</v>
      </c>
      <c r="N93" s="10">
        <v>222.13</v>
      </c>
      <c r="O93" s="11">
        <f t="shared" si="38"/>
        <v>216.72500000000002</v>
      </c>
      <c r="P93" s="20">
        <f>O93/O92-1</f>
        <v>0.09757332770626714</v>
      </c>
    </row>
    <row r="94" spans="2:16" s="54" customFormat="1" ht="17.25" customHeight="1">
      <c r="B94" s="6">
        <v>2021</v>
      </c>
      <c r="C94" s="9">
        <v>225.69</v>
      </c>
      <c r="D94" s="10">
        <v>227.55</v>
      </c>
      <c r="E94" s="10">
        <v>228.95</v>
      </c>
      <c r="F94" s="10">
        <v>230.1</v>
      </c>
      <c r="G94" s="10">
        <v>231.15</v>
      </c>
      <c r="H94" s="10">
        <v>232.69</v>
      </c>
      <c r="I94" s="10">
        <v>233.9</v>
      </c>
      <c r="J94" s="10">
        <v>235.89</v>
      </c>
      <c r="K94" s="10">
        <v>236.98</v>
      </c>
      <c r="L94" s="10">
        <v>239.44</v>
      </c>
      <c r="M94" s="10">
        <v>240.05</v>
      </c>
      <c r="N94" s="10">
        <v>239.81</v>
      </c>
      <c r="O94" s="11">
        <f>AVERAGE(C94:N94)</f>
        <v>233.51666666666668</v>
      </c>
      <c r="P94" s="20">
        <f>O94/O93-1</f>
        <v>0.07747914023147606</v>
      </c>
    </row>
    <row r="95" spans="2:16" s="54" customFormat="1" ht="17.25" customHeight="1" thickBot="1">
      <c r="B95" s="7">
        <v>2022</v>
      </c>
      <c r="C95" s="12">
        <v>244.09</v>
      </c>
      <c r="D95" s="13">
        <v>247.68</v>
      </c>
      <c r="E95" s="13">
        <v>250.42</v>
      </c>
      <c r="F95" s="13">
        <v>251.65</v>
      </c>
      <c r="G95" s="13">
        <v>252.82</v>
      </c>
      <c r="H95" s="13">
        <v>254.3</v>
      </c>
      <c r="I95" s="13">
        <v>256.26</v>
      </c>
      <c r="J95" s="13">
        <v>258.38</v>
      </c>
      <c r="K95" s="13">
        <v>260.55</v>
      </c>
      <c r="L95" s="13">
        <v>261.1</v>
      </c>
      <c r="M95" s="13">
        <v>260.36892000000006</v>
      </c>
      <c r="N95" s="13"/>
      <c r="O95" s="14"/>
      <c r="P95" s="21"/>
    </row>
    <row r="96" ht="14.25">
      <c r="B96" s="19" t="s">
        <v>16</v>
      </c>
    </row>
  </sheetData>
  <sheetProtection/>
  <mergeCells count="5">
    <mergeCell ref="F10:J10"/>
    <mergeCell ref="F34:J34"/>
    <mergeCell ref="F56:J56"/>
    <mergeCell ref="L56:M56"/>
    <mergeCell ref="F78:J78"/>
  </mergeCells>
  <hyperlinks>
    <hyperlink ref="K10" location="'Listado de Datos'!A1" display="Acceda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7 O81:O93 O94:P9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94"/>
  <sheetViews>
    <sheetView showGridLines="0" zoomScalePageLayoutView="0" workbookViewId="0" topLeftCell="A1">
      <pane ySplit="14" topLeftCell="A184" activePane="bottomLeft" state="frozen"/>
      <selection pane="topLeft" activeCell="A1" sqref="A1"/>
      <selection pane="bottomLeft" activeCell="E189" sqref="E189:E191"/>
    </sheetView>
  </sheetViews>
  <sheetFormatPr defaultColWidth="11.421875" defaultRowHeight="15"/>
  <cols>
    <col min="1" max="2" width="11.421875" style="0" customWidth="1"/>
    <col min="3" max="3" width="15.421875" style="0" customWidth="1"/>
    <col min="4" max="5" width="27.7109375" style="0" customWidth="1"/>
    <col min="6" max="6" width="29.57421875" style="0" customWidth="1"/>
  </cols>
  <sheetData>
    <row r="1" spans="3:6" ht="15">
      <c r="C1" s="26"/>
      <c r="D1" s="26"/>
      <c r="E1" s="26"/>
      <c r="F1" s="26"/>
    </row>
    <row r="2" spans="3:6" ht="15">
      <c r="C2" s="26"/>
      <c r="D2" s="26"/>
      <c r="E2" s="26"/>
      <c r="F2" s="26"/>
    </row>
    <row r="3" spans="3:6" ht="15">
      <c r="C3" s="26"/>
      <c r="D3" s="26"/>
      <c r="E3" s="26"/>
      <c r="F3" s="26"/>
    </row>
    <row r="4" spans="3:6" ht="15">
      <c r="C4" s="26"/>
      <c r="D4" s="26"/>
      <c r="E4" s="26"/>
      <c r="F4" s="26"/>
    </row>
    <row r="5" spans="3:6" ht="15">
      <c r="C5" s="26"/>
      <c r="D5" s="26"/>
      <c r="E5" s="26"/>
      <c r="F5" s="26"/>
    </row>
    <row r="6" spans="3:6" ht="15">
      <c r="C6" s="26"/>
      <c r="D6" s="26"/>
      <c r="E6" s="26"/>
      <c r="F6" s="26"/>
    </row>
    <row r="7" spans="3:6" ht="15">
      <c r="C7" s="26"/>
      <c r="D7" s="26"/>
      <c r="E7" s="26"/>
      <c r="F7" s="26"/>
    </row>
    <row r="8" spans="3:6" ht="15">
      <c r="C8" s="26"/>
      <c r="D8" s="26"/>
      <c r="E8" s="26"/>
      <c r="F8" s="26"/>
    </row>
    <row r="9" spans="3:6" ht="14.25">
      <c r="C9" s="26"/>
      <c r="D9" s="26"/>
      <c r="E9" s="26"/>
      <c r="F9" s="26"/>
    </row>
    <row r="10" spans="3:6" ht="15" thickBot="1">
      <c r="C10" s="26"/>
      <c r="D10" s="26"/>
      <c r="E10" s="26"/>
      <c r="F10" s="26"/>
    </row>
    <row r="11" spans="3:6" ht="15" thickBot="1">
      <c r="C11" s="63" t="s">
        <v>21</v>
      </c>
      <c r="D11" s="64"/>
      <c r="E11" s="51"/>
      <c r="F11" s="27" t="s">
        <v>19</v>
      </c>
    </row>
    <row r="14" spans="3:6" s="28" customFormat="1" ht="51.75" customHeight="1">
      <c r="C14" s="29" t="s">
        <v>23</v>
      </c>
      <c r="D14" s="30" t="s">
        <v>17</v>
      </c>
      <c r="E14" s="30" t="s">
        <v>35</v>
      </c>
      <c r="F14" s="31" t="s">
        <v>20</v>
      </c>
    </row>
    <row r="15" spans="3:6" ht="14.25">
      <c r="C15" s="32">
        <v>39508</v>
      </c>
      <c r="D15" s="35">
        <v>13</v>
      </c>
      <c r="E15" s="35">
        <v>11.180815</v>
      </c>
      <c r="F15" s="36">
        <v>83.18598721896626</v>
      </c>
    </row>
    <row r="16" spans="3:6" ht="14.25">
      <c r="C16" s="33">
        <v>39539</v>
      </c>
      <c r="D16" s="37">
        <v>13</v>
      </c>
      <c r="E16" s="37">
        <v>11.180815</v>
      </c>
      <c r="F16" s="38">
        <v>83.46081255587563</v>
      </c>
    </row>
    <row r="17" spans="3:6" ht="14.25">
      <c r="C17" s="33">
        <v>39569</v>
      </c>
      <c r="D17" s="37">
        <v>13</v>
      </c>
      <c r="E17" s="37">
        <v>11.180815</v>
      </c>
      <c r="F17" s="38">
        <v>84.18926525611735</v>
      </c>
    </row>
    <row r="18" spans="3:6" ht="14.25">
      <c r="C18" s="33">
        <v>39600</v>
      </c>
      <c r="D18" s="37">
        <v>13</v>
      </c>
      <c r="E18" s="37">
        <v>11.180815</v>
      </c>
      <c r="F18" s="38">
        <v>85.26869971193007</v>
      </c>
    </row>
    <row r="19" spans="3:6" ht="14.25">
      <c r="C19" s="33">
        <v>39630</v>
      </c>
      <c r="D19" s="37">
        <v>13</v>
      </c>
      <c r="E19" s="37">
        <v>11.180815</v>
      </c>
      <c r="F19" s="38">
        <v>85.64948180523824</v>
      </c>
    </row>
    <row r="20" spans="3:6" ht="14.25">
      <c r="C20" s="33">
        <v>39661</v>
      </c>
      <c r="D20" s="37">
        <v>13</v>
      </c>
      <c r="E20" s="37">
        <v>11.180815</v>
      </c>
      <c r="F20" s="38">
        <v>86.52031389689084</v>
      </c>
    </row>
    <row r="21" spans="3:6" ht="14.25">
      <c r="C21" s="33">
        <v>39692</v>
      </c>
      <c r="D21" s="37">
        <v>13</v>
      </c>
      <c r="E21" s="37">
        <v>11.180815</v>
      </c>
      <c r="F21" s="38">
        <v>87.04016423297242</v>
      </c>
    </row>
    <row r="22" spans="3:6" ht="14.25">
      <c r="C22" s="33">
        <v>39722</v>
      </c>
      <c r="D22" s="37">
        <v>12.5</v>
      </c>
      <c r="E22" s="37">
        <v>10.603715</v>
      </c>
      <c r="F22" s="38">
        <v>87.32823416443165</v>
      </c>
    </row>
    <row r="23" spans="3:6" ht="14.25">
      <c r="C23" s="33">
        <v>39753</v>
      </c>
      <c r="D23" s="37">
        <v>12.5</v>
      </c>
      <c r="E23" s="37">
        <v>10.603715</v>
      </c>
      <c r="F23" s="38">
        <v>87.49104334293565</v>
      </c>
    </row>
    <row r="24" spans="3:6" ht="14.25">
      <c r="C24" s="33">
        <v>39783</v>
      </c>
      <c r="D24" s="37">
        <v>12.5</v>
      </c>
      <c r="E24" s="37">
        <v>10.603715</v>
      </c>
      <c r="F24" s="38">
        <v>88.30502301248303</v>
      </c>
    </row>
    <row r="25" spans="3:6" ht="14.25">
      <c r="C25" s="32">
        <v>39814</v>
      </c>
      <c r="D25" s="35">
        <v>12.5</v>
      </c>
      <c r="E25" s="35">
        <v>10.603715</v>
      </c>
      <c r="F25" s="36">
        <v>89.00367537498758</v>
      </c>
    </row>
    <row r="26" spans="3:6" ht="14.25">
      <c r="C26" s="33">
        <v>39845</v>
      </c>
      <c r="D26" s="37">
        <v>12.5</v>
      </c>
      <c r="E26" s="37">
        <v>10.603715</v>
      </c>
      <c r="F26" s="38">
        <v>88.7652726730903</v>
      </c>
    </row>
    <row r="27" spans="3:6" ht="14.25">
      <c r="C27" s="33">
        <v>39873</v>
      </c>
      <c r="D27" s="37">
        <v>12.5</v>
      </c>
      <c r="E27" s="37">
        <v>10.603715</v>
      </c>
      <c r="F27" s="38">
        <v>89.44736929240754</v>
      </c>
    </row>
    <row r="28" spans="3:6" ht="14.25">
      <c r="C28" s="33">
        <v>39904</v>
      </c>
      <c r="D28" s="37">
        <v>12.5</v>
      </c>
      <c r="E28" s="37">
        <v>10.603715</v>
      </c>
      <c r="F28" s="38">
        <v>89.41094665739544</v>
      </c>
    </row>
    <row r="29" spans="3:6" ht="14.25">
      <c r="C29" s="33">
        <v>39934</v>
      </c>
      <c r="D29" s="37">
        <v>12.5</v>
      </c>
      <c r="E29" s="37">
        <v>10.603715</v>
      </c>
      <c r="F29" s="38">
        <v>89.77517300751632</v>
      </c>
    </row>
    <row r="30" spans="3:6" ht="14.25">
      <c r="C30" s="33">
        <v>39965</v>
      </c>
      <c r="D30" s="37">
        <v>12.5</v>
      </c>
      <c r="E30" s="37">
        <v>10.603715</v>
      </c>
      <c r="F30" s="38">
        <v>90.7950067878547</v>
      </c>
    </row>
    <row r="31" spans="3:6" ht="14.25">
      <c r="C31" s="33">
        <v>39995</v>
      </c>
      <c r="D31" s="37">
        <v>12.5</v>
      </c>
      <c r="E31" s="37">
        <v>10.603715</v>
      </c>
      <c r="F31" s="38">
        <v>91.692328068607</v>
      </c>
    </row>
    <row r="32" spans="3:6" ht="14.25">
      <c r="C32" s="33">
        <v>40026</v>
      </c>
      <c r="D32" s="37">
        <v>12.5</v>
      </c>
      <c r="E32" s="37">
        <v>10.603715</v>
      </c>
      <c r="F32" s="38">
        <v>92.82142975398166</v>
      </c>
    </row>
    <row r="33" spans="3:6" ht="14.25">
      <c r="C33" s="33">
        <v>40057</v>
      </c>
      <c r="D33" s="37">
        <v>12.5</v>
      </c>
      <c r="E33" s="37">
        <v>10.603715</v>
      </c>
      <c r="F33" s="38">
        <v>93.0366544154167</v>
      </c>
    </row>
    <row r="34" spans="3:6" ht="14.25">
      <c r="C34" s="33">
        <v>40087</v>
      </c>
      <c r="D34" s="37">
        <v>12.5</v>
      </c>
      <c r="E34" s="37">
        <v>10.603715</v>
      </c>
      <c r="F34" s="38">
        <v>93.02672096950432</v>
      </c>
    </row>
    <row r="35" spans="3:6" ht="14.25">
      <c r="C35" s="33">
        <v>40118</v>
      </c>
      <c r="D35" s="37">
        <v>12.5</v>
      </c>
      <c r="E35" s="37">
        <v>10.603715</v>
      </c>
      <c r="F35" s="38">
        <v>93.07969934770372</v>
      </c>
    </row>
    <row r="36" spans="3:6" ht="14.25">
      <c r="C36" s="34">
        <v>40148</v>
      </c>
      <c r="D36" s="39">
        <v>12.5</v>
      </c>
      <c r="E36" s="39">
        <v>10.603715</v>
      </c>
      <c r="F36" s="40">
        <v>93.51677096784874</v>
      </c>
    </row>
    <row r="37" spans="3:6" ht="14.25">
      <c r="C37" s="32">
        <v>40179</v>
      </c>
      <c r="D37" s="37">
        <v>12.5</v>
      </c>
      <c r="E37" s="37">
        <v>10.603715</v>
      </c>
      <c r="F37" s="38">
        <v>94.39091420813881</v>
      </c>
    </row>
    <row r="38" spans="3:6" ht="14.25">
      <c r="C38" s="33">
        <v>40210</v>
      </c>
      <c r="D38" s="37">
        <v>12.5</v>
      </c>
      <c r="E38" s="37">
        <v>10.603715</v>
      </c>
      <c r="F38" s="38">
        <v>94.91738684149533</v>
      </c>
    </row>
    <row r="39" spans="3:6" ht="14.25">
      <c r="C39" s="33">
        <v>40238</v>
      </c>
      <c r="D39" s="37">
        <v>12.5</v>
      </c>
      <c r="E39" s="37">
        <v>10.603715</v>
      </c>
      <c r="F39" s="38">
        <v>95.81801927088507</v>
      </c>
    </row>
    <row r="40" spans="3:6" ht="14.25">
      <c r="C40" s="33">
        <v>40269</v>
      </c>
      <c r="D40" s="37">
        <v>12.5</v>
      </c>
      <c r="E40" s="37">
        <v>10.603715</v>
      </c>
      <c r="F40" s="38">
        <v>95.98688785139565</v>
      </c>
    </row>
    <row r="41" spans="3:6" ht="14.25">
      <c r="C41" s="33">
        <v>40299</v>
      </c>
      <c r="D41" s="37">
        <v>12.5</v>
      </c>
      <c r="E41" s="37">
        <v>10.603715</v>
      </c>
      <c r="F41" s="38">
        <v>96.13920068871893</v>
      </c>
    </row>
    <row r="42" spans="3:6" ht="14.25">
      <c r="C42" s="33">
        <v>40330</v>
      </c>
      <c r="D42" s="37">
        <v>12.5</v>
      </c>
      <c r="E42" s="37">
        <v>10.603715</v>
      </c>
      <c r="F42" s="38">
        <v>96.41071487699084</v>
      </c>
    </row>
    <row r="43" spans="3:6" ht="14.25">
      <c r="C43" s="33">
        <v>40360</v>
      </c>
      <c r="D43" s="37">
        <v>12.5</v>
      </c>
      <c r="E43" s="37">
        <v>10.603715</v>
      </c>
      <c r="F43" s="38">
        <v>97.45703784642893</v>
      </c>
    </row>
    <row r="44" spans="3:6" ht="14.25">
      <c r="C44" s="33">
        <v>40391</v>
      </c>
      <c r="D44" s="37">
        <v>12.5</v>
      </c>
      <c r="E44" s="37">
        <v>10.603715</v>
      </c>
      <c r="F44" s="38">
        <v>98.62256216681568</v>
      </c>
    </row>
    <row r="45" spans="3:6" ht="14.25">
      <c r="C45" s="33">
        <v>40422</v>
      </c>
      <c r="D45" s="37">
        <v>13</v>
      </c>
      <c r="E45" s="37">
        <v>10.953955</v>
      </c>
      <c r="F45" s="38">
        <v>98.91725439554982</v>
      </c>
    </row>
    <row r="46" spans="3:6" ht="14.25">
      <c r="C46" s="33">
        <v>40452</v>
      </c>
      <c r="D46" s="37">
        <v>13</v>
      </c>
      <c r="E46" s="37">
        <v>10.953955</v>
      </c>
      <c r="F46" s="38">
        <v>99.5529949339426</v>
      </c>
    </row>
    <row r="47" spans="3:6" ht="14.25">
      <c r="C47" s="33">
        <v>40483</v>
      </c>
      <c r="D47" s="37">
        <v>13</v>
      </c>
      <c r="E47" s="37">
        <v>10.953955</v>
      </c>
      <c r="F47" s="38">
        <v>99.47683851528096</v>
      </c>
    </row>
    <row r="48" spans="3:6" ht="14.25">
      <c r="C48" s="34">
        <v>40513</v>
      </c>
      <c r="D48" s="37">
        <v>13</v>
      </c>
      <c r="E48" s="37">
        <v>10.953955</v>
      </c>
      <c r="F48" s="38">
        <v>100</v>
      </c>
    </row>
    <row r="49" spans="3:6" ht="14.25">
      <c r="C49" s="32">
        <v>40544</v>
      </c>
      <c r="D49" s="35">
        <v>13</v>
      </c>
      <c r="E49" s="35">
        <v>10.953955</v>
      </c>
      <c r="F49" s="36">
        <v>101.25</v>
      </c>
    </row>
    <row r="50" spans="3:6" ht="14.25">
      <c r="C50" s="33">
        <v>40575</v>
      </c>
      <c r="D50" s="37">
        <v>13</v>
      </c>
      <c r="E50" s="37">
        <v>10.953955</v>
      </c>
      <c r="F50" s="38">
        <v>102.2</v>
      </c>
    </row>
    <row r="51" spans="3:6" ht="14.25">
      <c r="C51" s="33">
        <v>40603</v>
      </c>
      <c r="D51" s="37">
        <v>13</v>
      </c>
      <c r="E51" s="37">
        <v>10.953955</v>
      </c>
      <c r="F51" s="38">
        <v>103.65</v>
      </c>
    </row>
    <row r="52" spans="3:6" ht="14.25">
      <c r="C52" s="33">
        <v>40634</v>
      </c>
      <c r="D52" s="37">
        <v>13</v>
      </c>
      <c r="E52" s="37">
        <v>10.953955</v>
      </c>
      <c r="F52" s="38">
        <v>104</v>
      </c>
    </row>
    <row r="53" spans="3:6" ht="14.25">
      <c r="C53" s="33">
        <v>40664</v>
      </c>
      <c r="D53" s="37">
        <v>13</v>
      </c>
      <c r="E53" s="37">
        <v>10.953955</v>
      </c>
      <c r="F53" s="38">
        <v>104.34</v>
      </c>
    </row>
    <row r="54" spans="3:6" ht="14.25">
      <c r="C54" s="33">
        <v>40695</v>
      </c>
      <c r="D54" s="37">
        <v>13</v>
      </c>
      <c r="E54" s="37">
        <v>10.953955</v>
      </c>
      <c r="F54" s="38">
        <v>104.71</v>
      </c>
    </row>
    <row r="55" spans="3:6" ht="14.25">
      <c r="C55" s="33">
        <v>40725</v>
      </c>
      <c r="D55" s="37">
        <v>13</v>
      </c>
      <c r="E55" s="37">
        <v>10.953955</v>
      </c>
      <c r="F55" s="38">
        <v>105.5</v>
      </c>
    </row>
    <row r="56" spans="3:6" ht="14.25">
      <c r="C56" s="33">
        <v>40756</v>
      </c>
      <c r="D56" s="37">
        <v>13</v>
      </c>
      <c r="E56" s="37">
        <v>10.953955</v>
      </c>
      <c r="F56" s="38">
        <v>106.09</v>
      </c>
    </row>
    <row r="57" spans="3:6" ht="14.25">
      <c r="C57" s="33">
        <v>40787</v>
      </c>
      <c r="D57" s="37">
        <v>13</v>
      </c>
      <c r="E57" s="37">
        <v>10.953955</v>
      </c>
      <c r="F57" s="38">
        <v>106.63</v>
      </c>
    </row>
    <row r="58" spans="3:6" ht="14.25">
      <c r="C58" s="33">
        <v>40817</v>
      </c>
      <c r="D58" s="37">
        <v>15</v>
      </c>
      <c r="E58" s="37">
        <v>12.82555</v>
      </c>
      <c r="F58" s="38">
        <v>107.39</v>
      </c>
    </row>
    <row r="59" spans="3:6" ht="14.25">
      <c r="C59" s="33">
        <v>40848</v>
      </c>
      <c r="D59" s="37">
        <v>15</v>
      </c>
      <c r="E59" s="37">
        <v>12.82555</v>
      </c>
      <c r="F59" s="38">
        <v>107.84</v>
      </c>
    </row>
    <row r="60" spans="3:6" ht="14.25">
      <c r="C60" s="34">
        <v>40878</v>
      </c>
      <c r="D60" s="39">
        <v>15</v>
      </c>
      <c r="E60" s="39">
        <v>12.82555</v>
      </c>
      <c r="F60" s="40">
        <v>108.6</v>
      </c>
    </row>
    <row r="61" spans="3:6" ht="14.25">
      <c r="C61" s="32">
        <v>40909</v>
      </c>
      <c r="D61" s="37">
        <v>15</v>
      </c>
      <c r="E61" s="37">
        <v>12.82555</v>
      </c>
      <c r="F61" s="38">
        <v>109.4</v>
      </c>
    </row>
    <row r="62" spans="3:6" ht="14.25">
      <c r="C62" s="33">
        <v>40940</v>
      </c>
      <c r="D62" s="37">
        <v>15</v>
      </c>
      <c r="E62" s="37">
        <v>12.82555</v>
      </c>
      <c r="F62" s="38">
        <v>110.31</v>
      </c>
    </row>
    <row r="63" spans="3:6" ht="14.25">
      <c r="C63" s="33">
        <v>40969</v>
      </c>
      <c r="D63" s="37">
        <v>15</v>
      </c>
      <c r="E63" s="37">
        <v>12.82555</v>
      </c>
      <c r="F63" s="38">
        <v>111.4</v>
      </c>
    </row>
    <row r="64" spans="3:6" ht="14.25">
      <c r="C64" s="33">
        <v>41000</v>
      </c>
      <c r="D64" s="37">
        <v>15.5</v>
      </c>
      <c r="E64" s="37">
        <v>13.22355</v>
      </c>
      <c r="F64" s="38">
        <v>112.31</v>
      </c>
    </row>
    <row r="65" spans="3:6" ht="14.25">
      <c r="C65" s="33">
        <v>41030</v>
      </c>
      <c r="D65" s="37">
        <v>15.5</v>
      </c>
      <c r="E65" s="37">
        <v>13.22355</v>
      </c>
      <c r="F65" s="38">
        <v>112.75</v>
      </c>
    </row>
    <row r="66" spans="3:6" ht="14.25">
      <c r="C66" s="33">
        <v>41061</v>
      </c>
      <c r="D66" s="37">
        <v>15.5</v>
      </c>
      <c r="E66" s="37">
        <v>13.22355</v>
      </c>
      <c r="F66" s="38">
        <v>113.09</v>
      </c>
    </row>
    <row r="67" spans="3:6" ht="14.25">
      <c r="C67" s="33">
        <v>41091</v>
      </c>
      <c r="D67" s="37">
        <v>15.5</v>
      </c>
      <c r="E67" s="37">
        <v>13.22355</v>
      </c>
      <c r="F67" s="38">
        <v>113.39</v>
      </c>
    </row>
    <row r="68" spans="3:6" ht="14.25">
      <c r="C68" s="33">
        <v>41122</v>
      </c>
      <c r="D68" s="37">
        <v>15.5</v>
      </c>
      <c r="E68" s="37">
        <v>13.22355</v>
      </c>
      <c r="F68" s="38">
        <v>114.45</v>
      </c>
    </row>
    <row r="69" spans="3:6" ht="14.25">
      <c r="C69" s="33">
        <v>41153</v>
      </c>
      <c r="D69" s="37">
        <v>15.5</v>
      </c>
      <c r="E69" s="37">
        <v>13.22355</v>
      </c>
      <c r="F69" s="38">
        <v>115.84</v>
      </c>
    </row>
    <row r="70" spans="3:6" ht="14.25">
      <c r="C70" s="33">
        <v>41183</v>
      </c>
      <c r="D70" s="37">
        <v>15.5</v>
      </c>
      <c r="E70" s="37">
        <v>13.22355</v>
      </c>
      <c r="F70" s="38">
        <v>117.17</v>
      </c>
    </row>
    <row r="71" spans="3:6" ht="14.25">
      <c r="C71" s="33">
        <v>41214</v>
      </c>
      <c r="D71" s="37">
        <v>15.5</v>
      </c>
      <c r="E71" s="37">
        <v>13.22355</v>
      </c>
      <c r="F71" s="38">
        <v>117.58</v>
      </c>
    </row>
    <row r="72" spans="3:6" ht="14.25">
      <c r="C72" s="34">
        <v>41244</v>
      </c>
      <c r="D72" s="37">
        <v>15.5</v>
      </c>
      <c r="E72" s="37">
        <v>13.22355</v>
      </c>
      <c r="F72" s="38">
        <v>116.72</v>
      </c>
    </row>
    <row r="73" spans="3:6" ht="14.25">
      <c r="C73" s="32">
        <v>41275</v>
      </c>
      <c r="D73" s="35">
        <v>15.5</v>
      </c>
      <c r="E73" s="35">
        <v>13.22355</v>
      </c>
      <c r="F73" s="36">
        <v>118.94</v>
      </c>
    </row>
    <row r="74" spans="3:6" ht="14.25">
      <c r="C74" s="33">
        <v>41306</v>
      </c>
      <c r="D74" s="37">
        <v>15.5</v>
      </c>
      <c r="E74" s="37">
        <v>13.22355</v>
      </c>
      <c r="F74" s="38">
        <v>120.12</v>
      </c>
    </row>
    <row r="75" spans="3:6" ht="14.25">
      <c r="C75" s="33">
        <v>41334</v>
      </c>
      <c r="D75" s="37">
        <v>15.5</v>
      </c>
      <c r="E75" s="37">
        <v>13.22355</v>
      </c>
      <c r="F75" s="38">
        <v>120.91</v>
      </c>
    </row>
    <row r="76" spans="3:6" ht="14.25">
      <c r="C76" s="33">
        <v>41365</v>
      </c>
      <c r="D76" s="37">
        <v>15.5</v>
      </c>
      <c r="E76" s="37">
        <v>13.22355</v>
      </c>
      <c r="F76" s="38">
        <v>121.45</v>
      </c>
    </row>
    <row r="77" spans="3:6" ht="14.25">
      <c r="C77" s="33">
        <v>41395</v>
      </c>
      <c r="D77" s="37">
        <v>15.5</v>
      </c>
      <c r="E77" s="37">
        <v>13.22355</v>
      </c>
      <c r="F77" s="38">
        <v>121.84</v>
      </c>
    </row>
    <row r="78" spans="3:6" ht="14.25">
      <c r="C78" s="33">
        <v>41426</v>
      </c>
      <c r="D78" s="37">
        <v>15.5</v>
      </c>
      <c r="E78" s="37">
        <v>13.22355</v>
      </c>
      <c r="F78" s="38">
        <v>122.37</v>
      </c>
    </row>
    <row r="79" spans="3:6" ht="14.25">
      <c r="C79" s="33">
        <v>41456</v>
      </c>
      <c r="D79" s="37">
        <v>15.5</v>
      </c>
      <c r="E79" s="37">
        <v>13.22355</v>
      </c>
      <c r="F79" s="38">
        <v>123.31</v>
      </c>
    </row>
    <row r="80" spans="3:6" ht="14.25">
      <c r="C80" s="33">
        <v>41487</v>
      </c>
      <c r="D80" s="37">
        <v>16.5</v>
      </c>
      <c r="E80" s="37">
        <v>13.861344999999998</v>
      </c>
      <c r="F80" s="38">
        <v>124.59</v>
      </c>
    </row>
    <row r="81" spans="3:6" ht="14.25">
      <c r="C81" s="33">
        <v>41518</v>
      </c>
      <c r="D81" s="37">
        <v>16.5</v>
      </c>
      <c r="E81" s="37">
        <v>13.861344999999998</v>
      </c>
      <c r="F81" s="38">
        <v>126.29</v>
      </c>
    </row>
    <row r="82" spans="3:6" ht="14.25">
      <c r="C82" s="33">
        <v>41548</v>
      </c>
      <c r="D82" s="37">
        <v>16.5</v>
      </c>
      <c r="E82" s="37">
        <v>13.861344999999998</v>
      </c>
      <c r="F82" s="38">
        <v>127.33</v>
      </c>
    </row>
    <row r="83" spans="3:6" ht="14.25">
      <c r="C83" s="33">
        <v>41579</v>
      </c>
      <c r="D83" s="37">
        <v>16.5</v>
      </c>
      <c r="E83" s="37">
        <v>13.861344999999998</v>
      </c>
      <c r="F83" s="38">
        <v>127.59</v>
      </c>
    </row>
    <row r="84" spans="3:6" ht="14.25">
      <c r="C84" s="34">
        <v>41609</v>
      </c>
      <c r="D84" s="39">
        <v>16.5</v>
      </c>
      <c r="E84" s="39">
        <v>13.861344999999998</v>
      </c>
      <c r="F84" s="40">
        <v>126.67</v>
      </c>
    </row>
    <row r="85" spans="3:6" ht="14.25">
      <c r="C85" s="32">
        <v>41640</v>
      </c>
      <c r="D85" s="35">
        <v>16.5</v>
      </c>
      <c r="E85" s="35">
        <v>13.861344999999998</v>
      </c>
      <c r="F85" s="36">
        <v>129.76</v>
      </c>
    </row>
    <row r="86" spans="3:6" ht="14.25">
      <c r="C86" s="33">
        <v>41671</v>
      </c>
      <c r="D86" s="37">
        <v>16.5</v>
      </c>
      <c r="E86" s="37">
        <v>13.861344999999998</v>
      </c>
      <c r="F86" s="38">
        <v>131.91</v>
      </c>
    </row>
    <row r="87" spans="3:6" ht="14.25">
      <c r="C87" s="33">
        <v>41699</v>
      </c>
      <c r="D87" s="37">
        <v>16.5</v>
      </c>
      <c r="E87" s="37">
        <v>13.861344999999998</v>
      </c>
      <c r="F87" s="38">
        <v>132.68</v>
      </c>
    </row>
    <row r="88" spans="3:6" ht="14.25">
      <c r="C88" s="33">
        <v>41730</v>
      </c>
      <c r="D88" s="37">
        <v>18</v>
      </c>
      <c r="E88" s="37">
        <v>15.26131</v>
      </c>
      <c r="F88" s="38">
        <v>132.6</v>
      </c>
    </row>
    <row r="89" spans="3:6" ht="14.25">
      <c r="C89" s="33">
        <v>41760</v>
      </c>
      <c r="D89" s="37">
        <v>18</v>
      </c>
      <c r="E89" s="37">
        <v>15.26131</v>
      </c>
      <c r="F89" s="38">
        <v>133.02</v>
      </c>
    </row>
    <row r="90" spans="3:6" ht="14.25">
      <c r="C90" s="33">
        <v>41791</v>
      </c>
      <c r="D90" s="37">
        <v>18</v>
      </c>
      <c r="E90" s="37">
        <v>15.26131</v>
      </c>
      <c r="F90" s="38">
        <v>133.48</v>
      </c>
    </row>
    <row r="91" spans="3:6" ht="14.25">
      <c r="C91" s="33">
        <v>41821</v>
      </c>
      <c r="D91" s="37">
        <v>18</v>
      </c>
      <c r="E91" s="37">
        <v>15.26131</v>
      </c>
      <c r="F91" s="38">
        <v>134.48</v>
      </c>
    </row>
    <row r="92" spans="3:6" ht="14.25">
      <c r="C92" s="33">
        <v>41852</v>
      </c>
      <c r="D92" s="37">
        <v>18</v>
      </c>
      <c r="E92" s="37">
        <v>15.26131</v>
      </c>
      <c r="F92" s="38">
        <v>135.49</v>
      </c>
    </row>
    <row r="93" spans="3:6" ht="14.25">
      <c r="C93" s="33">
        <v>41883</v>
      </c>
      <c r="D93" s="37">
        <v>19</v>
      </c>
      <c r="E93" s="37">
        <v>16.178700000000003</v>
      </c>
      <c r="F93" s="38">
        <v>136.85</v>
      </c>
    </row>
    <row r="94" spans="3:6" ht="14.25">
      <c r="C94" s="33">
        <v>41913</v>
      </c>
      <c r="D94" s="37">
        <v>19</v>
      </c>
      <c r="E94" s="37">
        <v>16.178700000000003</v>
      </c>
      <c r="F94" s="38">
        <v>137.66</v>
      </c>
    </row>
    <row r="95" spans="3:6" ht="14.25">
      <c r="C95" s="33">
        <v>41944</v>
      </c>
      <c r="D95" s="37">
        <v>19</v>
      </c>
      <c r="E95" s="37">
        <v>16.178700000000003</v>
      </c>
      <c r="F95" s="38">
        <v>137.86</v>
      </c>
    </row>
    <row r="96" spans="3:6" ht="14.25">
      <c r="C96" s="34">
        <v>41974</v>
      </c>
      <c r="D96" s="39">
        <v>19</v>
      </c>
      <c r="E96" s="39">
        <v>16.178700000000003</v>
      </c>
      <c r="F96" s="40">
        <v>137.13</v>
      </c>
    </row>
    <row r="97" spans="3:6" ht="14.25">
      <c r="C97" s="32">
        <v>42005</v>
      </c>
      <c r="D97" s="37">
        <v>19</v>
      </c>
      <c r="E97" s="37">
        <v>16.178700000000003</v>
      </c>
      <c r="F97" s="38">
        <v>140.17</v>
      </c>
    </row>
    <row r="98" spans="3:6" ht="14.25">
      <c r="C98" s="33">
        <v>42036</v>
      </c>
      <c r="D98" s="37">
        <v>19</v>
      </c>
      <c r="E98" s="37">
        <v>16.178700000000003</v>
      </c>
      <c r="F98" s="38">
        <v>141.71</v>
      </c>
    </row>
    <row r="99" spans="3:6" ht="14.25">
      <c r="C99" s="33">
        <v>42064</v>
      </c>
      <c r="D99" s="37">
        <v>20</v>
      </c>
      <c r="E99" s="37">
        <v>17.021465</v>
      </c>
      <c r="F99" s="38">
        <v>142.7</v>
      </c>
    </row>
    <row r="100" spans="3:8" ht="14.25">
      <c r="C100" s="33">
        <v>42095</v>
      </c>
      <c r="D100" s="37">
        <v>20</v>
      </c>
      <c r="E100" s="37">
        <v>17.021465</v>
      </c>
      <c r="F100" s="38">
        <v>143.51</v>
      </c>
    </row>
    <row r="101" spans="3:8" ht="14.25">
      <c r="C101" s="33">
        <v>42125</v>
      </c>
      <c r="D101" s="37">
        <v>20</v>
      </c>
      <c r="E101" s="37">
        <v>17.021465</v>
      </c>
      <c r="F101" s="38">
        <v>144.21</v>
      </c>
    </row>
    <row r="102" spans="3:8" ht="14.25">
      <c r="C102" s="33">
        <v>42156</v>
      </c>
      <c r="D102" s="37">
        <v>20</v>
      </c>
      <c r="E102" s="37">
        <v>17.021465</v>
      </c>
      <c r="F102" s="38">
        <v>144.86</v>
      </c>
    </row>
    <row r="103" spans="3:8" ht="14.25">
      <c r="C103" s="33">
        <v>42186</v>
      </c>
      <c r="D103" s="37">
        <v>20</v>
      </c>
      <c r="E103" s="37">
        <v>17.021465</v>
      </c>
      <c r="F103" s="38">
        <v>146.61</v>
      </c>
    </row>
    <row r="104" spans="3:8" ht="14.25">
      <c r="C104" s="33">
        <v>42217</v>
      </c>
      <c r="D104" s="37">
        <v>20</v>
      </c>
      <c r="E104" s="37">
        <v>17.021465</v>
      </c>
      <c r="F104" s="38">
        <v>148.34</v>
      </c>
    </row>
    <row r="105" spans="3:6" ht="14.25">
      <c r="C105" s="33">
        <v>42248</v>
      </c>
      <c r="D105" s="37">
        <v>20</v>
      </c>
      <c r="E105" s="37">
        <v>17.021465</v>
      </c>
      <c r="F105" s="38">
        <v>149.36</v>
      </c>
    </row>
    <row r="106" spans="3:6" ht="14.25">
      <c r="C106" s="33">
        <v>42278</v>
      </c>
      <c r="D106" s="37">
        <v>20</v>
      </c>
      <c r="E106" s="37">
        <v>17.021465</v>
      </c>
      <c r="F106" s="38">
        <v>150.26</v>
      </c>
    </row>
    <row r="107" spans="3:6" ht="14.25">
      <c r="C107" s="33">
        <v>42309</v>
      </c>
      <c r="D107" s="37">
        <v>20</v>
      </c>
      <c r="E107" s="37">
        <v>17.021465</v>
      </c>
      <c r="F107" s="38">
        <v>150.9</v>
      </c>
    </row>
    <row r="108" spans="3:6" ht="14.25">
      <c r="C108" s="34">
        <v>42339</v>
      </c>
      <c r="D108" s="39">
        <v>20</v>
      </c>
      <c r="E108" s="39">
        <v>17.021465</v>
      </c>
      <c r="F108" s="40">
        <v>150.07</v>
      </c>
    </row>
    <row r="109" spans="3:6" ht="14.25">
      <c r="C109" s="32">
        <v>42370</v>
      </c>
      <c r="D109" s="37">
        <v>20</v>
      </c>
      <c r="E109" s="37">
        <v>17.021465</v>
      </c>
      <c r="F109" s="38">
        <v>153.74</v>
      </c>
    </row>
    <row r="110" spans="3:6" ht="14.25">
      <c r="C110" s="33">
        <v>42401</v>
      </c>
      <c r="D110" s="37">
        <v>20</v>
      </c>
      <c r="E110" s="37">
        <v>17.021465</v>
      </c>
      <c r="F110" s="38">
        <v>156.2</v>
      </c>
    </row>
    <row r="111" spans="3:6" ht="14.25">
      <c r="C111" s="33">
        <v>42430</v>
      </c>
      <c r="D111" s="37">
        <v>20</v>
      </c>
      <c r="E111" s="37">
        <v>17.021465</v>
      </c>
      <c r="F111" s="38">
        <v>157.82</v>
      </c>
    </row>
    <row r="112" spans="3:6" ht="14.25">
      <c r="C112" s="33">
        <v>42461</v>
      </c>
      <c r="D112" s="37">
        <v>20</v>
      </c>
      <c r="E112" s="37">
        <v>17.021465</v>
      </c>
      <c r="F112" s="38">
        <v>158.54</v>
      </c>
    </row>
    <row r="113" spans="3:6" ht="14.25">
      <c r="C113" s="33">
        <v>42491</v>
      </c>
      <c r="D113" s="37">
        <v>20</v>
      </c>
      <c r="E113" s="37">
        <v>17.021465</v>
      </c>
      <c r="F113" s="38">
        <v>160.07</v>
      </c>
    </row>
    <row r="114" spans="3:6" ht="14.25">
      <c r="C114" s="33">
        <v>42522</v>
      </c>
      <c r="D114" s="37">
        <v>20</v>
      </c>
      <c r="E114" s="37">
        <v>17.021465</v>
      </c>
      <c r="F114" s="38">
        <v>160.71</v>
      </c>
    </row>
    <row r="115" spans="3:6" ht="14.25">
      <c r="C115" s="33">
        <v>42552</v>
      </c>
      <c r="D115" s="37">
        <v>20</v>
      </c>
      <c r="E115" s="37">
        <v>17.021465</v>
      </c>
      <c r="F115" s="38">
        <v>161.34</v>
      </c>
    </row>
    <row r="116" spans="3:6" ht="14.25">
      <c r="C116" s="33">
        <v>42583</v>
      </c>
      <c r="D116" s="37">
        <v>20</v>
      </c>
      <c r="E116" s="37">
        <v>17.021465</v>
      </c>
      <c r="F116" s="38">
        <v>162.26</v>
      </c>
    </row>
    <row r="117" spans="3:6" ht="14.25">
      <c r="C117" s="33">
        <v>42614</v>
      </c>
      <c r="D117" s="37">
        <v>20</v>
      </c>
      <c r="E117" s="37">
        <v>17.021465</v>
      </c>
      <c r="F117" s="38">
        <v>162.66</v>
      </c>
    </row>
    <row r="118" spans="3:6" ht="14.25">
      <c r="C118" s="33">
        <v>42644</v>
      </c>
      <c r="D118" s="37">
        <v>20</v>
      </c>
      <c r="E118" s="37">
        <v>17.021465</v>
      </c>
      <c r="F118" s="38">
        <v>162.96</v>
      </c>
    </row>
    <row r="119" spans="3:6" ht="14.25">
      <c r="C119" s="33">
        <v>42675</v>
      </c>
      <c r="D119" s="37">
        <v>21.4</v>
      </c>
      <c r="E119" s="37">
        <v>18.016465</v>
      </c>
      <c r="F119" s="38">
        <v>163.12</v>
      </c>
    </row>
    <row r="120" spans="3:6" ht="14.25">
      <c r="C120" s="34">
        <v>42705</v>
      </c>
      <c r="D120" s="39">
        <v>21.4</v>
      </c>
      <c r="E120" s="39">
        <v>18.016465</v>
      </c>
      <c r="F120" s="40">
        <v>162.23</v>
      </c>
    </row>
    <row r="121" spans="3:6" ht="14.25">
      <c r="C121" s="33">
        <v>42736</v>
      </c>
      <c r="D121" s="37">
        <v>21.4</v>
      </c>
      <c r="E121" s="37">
        <v>18.016465</v>
      </c>
      <c r="F121" s="38">
        <v>166.45</v>
      </c>
    </row>
    <row r="122" spans="3:6" ht="14.25">
      <c r="C122" s="33">
        <v>42767</v>
      </c>
      <c r="D122" s="37">
        <v>21.4</v>
      </c>
      <c r="E122" s="37">
        <v>18.016465</v>
      </c>
      <c r="F122" s="38">
        <v>167.28</v>
      </c>
    </row>
    <row r="123" spans="3:6" ht="14.25">
      <c r="C123" s="33">
        <v>42795</v>
      </c>
      <c r="D123" s="37">
        <v>21.4</v>
      </c>
      <c r="E123" s="37">
        <v>18.016465</v>
      </c>
      <c r="F123" s="38">
        <v>168.41</v>
      </c>
    </row>
    <row r="124" spans="3:6" ht="14.25">
      <c r="C124" s="33">
        <v>42826</v>
      </c>
      <c r="D124" s="37">
        <v>21.4</v>
      </c>
      <c r="E124" s="37">
        <v>18.016465</v>
      </c>
      <c r="F124" s="38">
        <v>168.78</v>
      </c>
    </row>
    <row r="125" spans="3:6" ht="14.25">
      <c r="C125" s="33">
        <v>42856</v>
      </c>
      <c r="D125" s="37">
        <v>21.4</v>
      </c>
      <c r="E125" s="37">
        <v>18.016465</v>
      </c>
      <c r="F125" s="38">
        <v>169</v>
      </c>
    </row>
    <row r="126" spans="3:6" ht="14.25">
      <c r="C126" s="33">
        <v>42887</v>
      </c>
      <c r="D126" s="37">
        <v>21.4</v>
      </c>
      <c r="E126" s="37">
        <v>18.016465</v>
      </c>
      <c r="F126" s="38">
        <v>169.25</v>
      </c>
    </row>
    <row r="127" spans="3:6" ht="14.25">
      <c r="C127" s="33">
        <v>42917</v>
      </c>
      <c r="D127" s="37">
        <v>21.4</v>
      </c>
      <c r="E127" s="37">
        <v>18.016465</v>
      </c>
      <c r="F127" s="38">
        <v>169.79</v>
      </c>
    </row>
    <row r="128" spans="3:6" ht="14.25">
      <c r="C128" s="33">
        <v>42948</v>
      </c>
      <c r="D128" s="37">
        <v>21.4</v>
      </c>
      <c r="E128" s="37">
        <v>18.016465</v>
      </c>
      <c r="F128" s="38">
        <v>171.1</v>
      </c>
    </row>
    <row r="129" spans="3:6" ht="14.25">
      <c r="C129" s="33">
        <v>42979</v>
      </c>
      <c r="D129" s="37">
        <v>21.4</v>
      </c>
      <c r="E129" s="37">
        <v>18.016465</v>
      </c>
      <c r="F129" s="38">
        <v>172.02</v>
      </c>
    </row>
    <row r="130" spans="3:6" ht="14.25">
      <c r="C130" s="33">
        <v>43009</v>
      </c>
      <c r="D130" s="37">
        <v>21.4</v>
      </c>
      <c r="E130" s="37">
        <v>18.016465</v>
      </c>
      <c r="F130" s="38">
        <v>172.81</v>
      </c>
    </row>
    <row r="131" spans="3:6" ht="14.25">
      <c r="C131" s="33">
        <v>43040</v>
      </c>
      <c r="D131" s="37">
        <v>23.4</v>
      </c>
      <c r="E131" s="37">
        <v>19.83433</v>
      </c>
      <c r="F131" s="38">
        <v>173.38</v>
      </c>
    </row>
    <row r="132" spans="3:6" ht="14.25">
      <c r="C132" s="34">
        <v>43070</v>
      </c>
      <c r="D132" s="39">
        <v>23.4</v>
      </c>
      <c r="E132" s="39">
        <v>19.83433</v>
      </c>
      <c r="F132" s="40">
        <v>172.86</v>
      </c>
    </row>
    <row r="133" spans="3:6" ht="14.25">
      <c r="C133" s="33">
        <v>43101</v>
      </c>
      <c r="D133" s="37">
        <v>23.4</v>
      </c>
      <c r="E133" s="37">
        <v>19.83433</v>
      </c>
      <c r="F133" s="38">
        <v>177.55</v>
      </c>
    </row>
    <row r="134" spans="3:6" ht="14.25">
      <c r="C134" s="33">
        <v>43132</v>
      </c>
      <c r="D134" s="37">
        <v>23.4</v>
      </c>
      <c r="E134" s="37">
        <v>19.83433</v>
      </c>
      <c r="F134" s="38">
        <v>179.11</v>
      </c>
    </row>
    <row r="135" spans="3:6" ht="14.25">
      <c r="C135" s="33">
        <v>43160</v>
      </c>
      <c r="D135" s="37">
        <v>23.4</v>
      </c>
      <c r="E135" s="37">
        <v>19.83433</v>
      </c>
      <c r="F135" s="38">
        <v>179.61</v>
      </c>
    </row>
    <row r="136" spans="3:6" ht="14.25">
      <c r="C136" s="33">
        <v>43191</v>
      </c>
      <c r="D136" s="37">
        <v>23.4</v>
      </c>
      <c r="E136" s="37">
        <v>19.83433</v>
      </c>
      <c r="F136" s="38">
        <v>179.73</v>
      </c>
    </row>
    <row r="137" spans="3:6" ht="14.25">
      <c r="C137" s="33">
        <v>43221</v>
      </c>
      <c r="D137" s="37">
        <v>23.4</v>
      </c>
      <c r="E137" s="37">
        <v>19.83433</v>
      </c>
      <c r="F137" s="38">
        <v>181.19</v>
      </c>
    </row>
    <row r="138" spans="3:6" ht="14.25">
      <c r="C138" s="33">
        <v>43252</v>
      </c>
      <c r="D138" s="37">
        <v>23.4</v>
      </c>
      <c r="E138" s="37">
        <v>19.83433</v>
      </c>
      <c r="F138" s="38">
        <v>182.98</v>
      </c>
    </row>
    <row r="139" spans="3:6" ht="14.25">
      <c r="C139" s="33">
        <v>43282</v>
      </c>
      <c r="D139" s="37">
        <v>23.4</v>
      </c>
      <c r="E139" s="37">
        <v>19.83433</v>
      </c>
      <c r="F139" s="38">
        <v>184.07</v>
      </c>
    </row>
    <row r="140" spans="3:6" ht="14.25">
      <c r="C140" s="33">
        <v>43313</v>
      </c>
      <c r="D140" s="37">
        <v>23.4</v>
      </c>
      <c r="E140" s="37">
        <v>19.83433</v>
      </c>
      <c r="F140" s="38">
        <v>185.31</v>
      </c>
    </row>
    <row r="141" spans="3:6" ht="14.25">
      <c r="C141" s="33">
        <v>43344</v>
      </c>
      <c r="D141" s="37">
        <v>25</v>
      </c>
      <c r="E141" s="37">
        <v>21.044249999999998</v>
      </c>
      <c r="F141" s="38">
        <v>186.23</v>
      </c>
    </row>
    <row r="142" spans="3:6" ht="14.25">
      <c r="C142" s="33">
        <v>43374</v>
      </c>
      <c r="D142" s="37">
        <v>25</v>
      </c>
      <c r="E142" s="37">
        <v>21.044249999999998</v>
      </c>
      <c r="F142" s="38">
        <v>186.66</v>
      </c>
    </row>
    <row r="143" spans="3:6" ht="14.25">
      <c r="C143" s="33">
        <v>43405</v>
      </c>
      <c r="D143" s="37">
        <v>25</v>
      </c>
      <c r="E143" s="37">
        <v>21.044249999999998</v>
      </c>
      <c r="F143" s="38">
        <v>187.34</v>
      </c>
    </row>
    <row r="144" spans="3:6" ht="14.25">
      <c r="C144" s="34">
        <v>43435</v>
      </c>
      <c r="D144" s="39">
        <v>25</v>
      </c>
      <c r="E144" s="39">
        <v>21.044249999999998</v>
      </c>
      <c r="F144" s="40">
        <v>186.62</v>
      </c>
    </row>
    <row r="145" spans="3:6" ht="14.25">
      <c r="C145" s="33">
        <v>43466</v>
      </c>
      <c r="D145" s="37">
        <v>25</v>
      </c>
      <c r="E145" s="37">
        <v>21.044249999999998</v>
      </c>
      <c r="F145" s="47">
        <v>190.67</v>
      </c>
    </row>
    <row r="146" spans="3:6" ht="14.25">
      <c r="C146" s="33">
        <v>43497</v>
      </c>
      <c r="D146" s="37">
        <v>27</v>
      </c>
      <c r="E146" s="37">
        <v>22.944699999999997</v>
      </c>
      <c r="F146" s="47">
        <v>192.53</v>
      </c>
    </row>
    <row r="147" spans="3:6" ht="14.25">
      <c r="C147" s="33">
        <v>43525</v>
      </c>
      <c r="D147" s="37">
        <v>27</v>
      </c>
      <c r="E147" s="37">
        <v>22.944699999999997</v>
      </c>
      <c r="F147" s="47">
        <v>193.57</v>
      </c>
    </row>
    <row r="148" spans="3:6" ht="14.25">
      <c r="C148" s="33">
        <v>43556</v>
      </c>
      <c r="D148" s="37">
        <v>27</v>
      </c>
      <c r="E148" s="37">
        <v>22.944699999999997</v>
      </c>
      <c r="F148" s="47">
        <v>194.42</v>
      </c>
    </row>
    <row r="149" spans="3:6" ht="14.25">
      <c r="C149" s="33">
        <v>43586</v>
      </c>
      <c r="D149" s="37">
        <v>27</v>
      </c>
      <c r="E149" s="37">
        <v>22.944699999999997</v>
      </c>
      <c r="F149" s="47">
        <v>195.19</v>
      </c>
    </row>
    <row r="150" spans="3:6" ht="14.25">
      <c r="C150" s="33">
        <v>43617</v>
      </c>
      <c r="D150" s="37">
        <v>27</v>
      </c>
      <c r="E150" s="37">
        <v>22.944699999999997</v>
      </c>
      <c r="F150" s="47">
        <v>196.44</v>
      </c>
    </row>
    <row r="151" spans="3:6" ht="14.25">
      <c r="C151" s="33">
        <v>43647</v>
      </c>
      <c r="D151" s="37">
        <v>27</v>
      </c>
      <c r="E151" s="37">
        <v>22.944699999999997</v>
      </c>
      <c r="F151" s="47">
        <v>197.94</v>
      </c>
    </row>
    <row r="152" spans="3:6" ht="14.25">
      <c r="C152" s="33">
        <v>43678</v>
      </c>
      <c r="D152" s="37">
        <v>29.2</v>
      </c>
      <c r="E152" s="37">
        <v>24.9148</v>
      </c>
      <c r="F152" s="47">
        <v>199.69</v>
      </c>
    </row>
    <row r="153" spans="3:6" ht="14.25">
      <c r="C153" s="33">
        <v>43709</v>
      </c>
      <c r="D153" s="37">
        <v>29.2</v>
      </c>
      <c r="E153" s="37">
        <v>24.9148</v>
      </c>
      <c r="F153" s="47">
        <v>200.72</v>
      </c>
    </row>
    <row r="154" spans="3:6" ht="14.25">
      <c r="C154" s="33">
        <v>43739</v>
      </c>
      <c r="D154" s="37">
        <v>29.2</v>
      </c>
      <c r="E154" s="37">
        <v>24.9148</v>
      </c>
      <c r="F154" s="47">
        <v>202.23</v>
      </c>
    </row>
    <row r="155" spans="3:6" ht="14.25">
      <c r="C155" s="33">
        <v>43770</v>
      </c>
      <c r="D155" s="37">
        <v>29.2</v>
      </c>
      <c r="E155" s="37">
        <v>24.9148</v>
      </c>
      <c r="F155" s="47">
        <v>203.08</v>
      </c>
    </row>
    <row r="156" spans="3:6" ht="14.25">
      <c r="C156" s="34">
        <v>43800</v>
      </c>
      <c r="D156" s="39">
        <v>29.2</v>
      </c>
      <c r="E156" s="39">
        <v>24.9148</v>
      </c>
      <c r="F156" s="48">
        <v>203.02</v>
      </c>
    </row>
    <row r="157" spans="3:6" ht="14.25">
      <c r="C157" s="33">
        <v>43831</v>
      </c>
      <c r="D157" s="37">
        <v>29.2</v>
      </c>
      <c r="E157" s="37">
        <v>24.9148</v>
      </c>
      <c r="F157" s="47">
        <v>207.27</v>
      </c>
    </row>
    <row r="158" spans="3:6" ht="14.25">
      <c r="C158" s="33">
        <v>43862</v>
      </c>
      <c r="D158" s="37">
        <v>29.2</v>
      </c>
      <c r="E158" s="37">
        <v>24.9148</v>
      </c>
      <c r="F158" s="47">
        <v>208.54</v>
      </c>
    </row>
    <row r="159" spans="3:6" ht="14.25">
      <c r="C159" s="33">
        <v>43891</v>
      </c>
      <c r="D159" s="37">
        <v>29.2</v>
      </c>
      <c r="E159" s="37">
        <v>24.9148</v>
      </c>
      <c r="F159" s="47">
        <v>211.32</v>
      </c>
    </row>
    <row r="160" spans="3:6" ht="14.25">
      <c r="C160" s="33">
        <v>43922</v>
      </c>
      <c r="D160" s="37">
        <v>31.3</v>
      </c>
      <c r="E160" s="37">
        <v>26.8451</v>
      </c>
      <c r="F160" s="47">
        <v>215.54</v>
      </c>
    </row>
    <row r="161" spans="3:6" ht="14.25">
      <c r="C161" s="33">
        <v>43952</v>
      </c>
      <c r="D161" s="37">
        <v>31.3</v>
      </c>
      <c r="E161" s="37">
        <v>26.8451</v>
      </c>
      <c r="F161" s="47">
        <v>216.76</v>
      </c>
    </row>
    <row r="162" spans="3:6" ht="14.25">
      <c r="C162" s="33">
        <v>43983</v>
      </c>
      <c r="D162" s="37">
        <v>31.3</v>
      </c>
      <c r="E162" s="37">
        <v>26.8451</v>
      </c>
      <c r="F162" s="47">
        <v>216.8</v>
      </c>
    </row>
    <row r="163" spans="3:6" ht="14.25">
      <c r="C163" s="33">
        <v>44013</v>
      </c>
      <c r="D163" s="37">
        <v>31.3</v>
      </c>
      <c r="E163" s="37">
        <v>26.8451</v>
      </c>
      <c r="F163" s="47">
        <v>217.99</v>
      </c>
    </row>
    <row r="164" spans="3:6" ht="14.25">
      <c r="C164" s="33">
        <v>44044</v>
      </c>
      <c r="D164" s="37">
        <v>31.3</v>
      </c>
      <c r="E164" s="37">
        <v>26.8451</v>
      </c>
      <c r="F164" s="47">
        <v>219.24</v>
      </c>
    </row>
    <row r="165" spans="3:6" ht="14.25">
      <c r="C165" s="33">
        <v>44075</v>
      </c>
      <c r="D165" s="37">
        <v>32.82</v>
      </c>
      <c r="E165" s="37">
        <v>26.8451</v>
      </c>
      <c r="F165" s="47">
        <v>220.64</v>
      </c>
    </row>
    <row r="166" spans="3:6" ht="14.25">
      <c r="C166" s="33">
        <v>44105</v>
      </c>
      <c r="D166" s="37">
        <v>32.82</v>
      </c>
      <c r="E166" s="37">
        <v>28.18835</v>
      </c>
      <c r="F166" s="47">
        <v>221.92</v>
      </c>
    </row>
    <row r="167" spans="3:6" ht="14.25">
      <c r="C167" s="33">
        <v>44136</v>
      </c>
      <c r="D167" s="37">
        <v>32.82</v>
      </c>
      <c r="E167" s="37">
        <v>28.18835</v>
      </c>
      <c r="F167" s="47">
        <v>222.55</v>
      </c>
    </row>
    <row r="168" spans="3:6" ht="14.25">
      <c r="C168" s="34">
        <v>44166</v>
      </c>
      <c r="D168" s="39">
        <v>32.82</v>
      </c>
      <c r="E168" s="39">
        <v>28.18835</v>
      </c>
      <c r="F168" s="48">
        <v>222.13</v>
      </c>
    </row>
    <row r="169" spans="3:6" ht="14.25">
      <c r="C169" s="33">
        <v>44197</v>
      </c>
      <c r="D169" s="37">
        <v>32.82</v>
      </c>
      <c r="E169" s="37">
        <v>28.18835</v>
      </c>
      <c r="F169" s="47">
        <v>225.69</v>
      </c>
    </row>
    <row r="170" spans="3:6" ht="14.25">
      <c r="C170" s="33">
        <v>44228</v>
      </c>
      <c r="D170" s="37">
        <v>32.82</v>
      </c>
      <c r="E170" s="37">
        <v>28.18835</v>
      </c>
      <c r="F170" s="47">
        <v>227.55</v>
      </c>
    </row>
    <row r="171" spans="3:6" ht="14.25">
      <c r="C171" s="33">
        <v>44256</v>
      </c>
      <c r="D171" s="37">
        <v>32.82</v>
      </c>
      <c r="E171" s="37">
        <v>28.18835</v>
      </c>
      <c r="F171" s="47">
        <v>228.95</v>
      </c>
    </row>
    <row r="172" spans="3:6" ht="14.25">
      <c r="C172" s="33">
        <v>44287</v>
      </c>
      <c r="D172" s="37">
        <v>33.7</v>
      </c>
      <c r="E172" s="37">
        <v>28.9147</v>
      </c>
      <c r="F172" s="47">
        <v>230.1</v>
      </c>
    </row>
    <row r="173" spans="3:6" ht="14.25">
      <c r="C173" s="33">
        <v>44317</v>
      </c>
      <c r="D173" s="37">
        <v>33.7</v>
      </c>
      <c r="E173" s="37">
        <v>28.9147</v>
      </c>
      <c r="F173" s="47">
        <v>231.15</v>
      </c>
    </row>
    <row r="174" spans="3:6" ht="14.25">
      <c r="C174" s="33">
        <v>44348</v>
      </c>
      <c r="D174" s="37">
        <v>33.7</v>
      </c>
      <c r="E174" s="37">
        <v>28.9147</v>
      </c>
      <c r="F174" s="47">
        <v>232.69</v>
      </c>
    </row>
    <row r="175" spans="3:6" ht="14.25">
      <c r="C175" s="33">
        <v>44378</v>
      </c>
      <c r="D175" s="37">
        <v>33.7</v>
      </c>
      <c r="E175" s="37">
        <v>28.9147</v>
      </c>
      <c r="F175" s="47">
        <v>233.9</v>
      </c>
    </row>
    <row r="176" spans="3:6" ht="14.25">
      <c r="C176" s="33">
        <v>44409</v>
      </c>
      <c r="D176" s="37">
        <v>33.7</v>
      </c>
      <c r="E176" s="37">
        <v>28.9147</v>
      </c>
      <c r="F176" s="47">
        <v>235.89</v>
      </c>
    </row>
    <row r="177" spans="3:6" ht="14.25">
      <c r="C177" s="33">
        <v>44440</v>
      </c>
      <c r="D177" s="37">
        <v>36</v>
      </c>
      <c r="E177" s="37">
        <f>31.08*(1-0.5%)</f>
        <v>30.924599999999998</v>
      </c>
      <c r="F177" s="47">
        <v>236.98</v>
      </c>
    </row>
    <row r="178" spans="3:6" ht="14.25">
      <c r="C178" s="33">
        <v>44470</v>
      </c>
      <c r="D178" s="37">
        <v>36</v>
      </c>
      <c r="E178" s="37">
        <v>30.924599999999998</v>
      </c>
      <c r="F178" s="47">
        <v>239.44</v>
      </c>
    </row>
    <row r="179" spans="3:6" ht="14.25">
      <c r="C179" s="33">
        <v>44501</v>
      </c>
      <c r="D179" s="37">
        <v>36</v>
      </c>
      <c r="E179" s="37">
        <v>30.924599999999998</v>
      </c>
      <c r="F179" s="47">
        <v>240.05</v>
      </c>
    </row>
    <row r="180" spans="3:6" ht="14.25">
      <c r="C180" s="34">
        <v>44531</v>
      </c>
      <c r="D180" s="39">
        <v>36</v>
      </c>
      <c r="E180" s="39">
        <v>30.924599999999998</v>
      </c>
      <c r="F180" s="55">
        <v>239.81</v>
      </c>
    </row>
    <row r="181" spans="3:6" ht="14.25">
      <c r="C181" s="33">
        <v>44562</v>
      </c>
      <c r="D181" s="37">
        <v>36</v>
      </c>
      <c r="E181" s="37">
        <v>30.924599999999998</v>
      </c>
      <c r="F181" s="47">
        <v>244.09</v>
      </c>
    </row>
    <row r="182" spans="3:6" s="54" customFormat="1" ht="14.25">
      <c r="C182" s="33">
        <v>44593</v>
      </c>
      <c r="D182" s="37">
        <v>36</v>
      </c>
      <c r="E182" s="37">
        <v>30.924599999999998</v>
      </c>
      <c r="F182" s="47">
        <v>247.68</v>
      </c>
    </row>
    <row r="183" spans="3:6" s="54" customFormat="1" ht="14.25">
      <c r="C183" s="33">
        <v>44621</v>
      </c>
      <c r="D183" s="37">
        <v>37</v>
      </c>
      <c r="E183" s="37">
        <f aca="true" t="shared" si="0" ref="E183:E188">31.93-31.93*0.5%</f>
        <v>31.77035</v>
      </c>
      <c r="F183" s="47">
        <v>250.42</v>
      </c>
    </row>
    <row r="184" spans="3:6" s="54" customFormat="1" ht="14.25">
      <c r="C184" s="33">
        <v>44652</v>
      </c>
      <c r="D184" s="37">
        <v>37</v>
      </c>
      <c r="E184" s="37">
        <f t="shared" si="0"/>
        <v>31.77035</v>
      </c>
      <c r="F184" s="47">
        <v>251.65</v>
      </c>
    </row>
    <row r="185" spans="3:6" s="54" customFormat="1" ht="14.25">
      <c r="C185" s="33">
        <v>44682</v>
      </c>
      <c r="D185" s="37">
        <v>37</v>
      </c>
      <c r="E185" s="37">
        <f t="shared" si="0"/>
        <v>31.77035</v>
      </c>
      <c r="F185" s="47">
        <v>252.82</v>
      </c>
    </row>
    <row r="186" spans="3:6" s="54" customFormat="1" ht="14.25">
      <c r="C186" s="33">
        <v>44713</v>
      </c>
      <c r="D186" s="37">
        <v>37</v>
      </c>
      <c r="E186" s="37">
        <f t="shared" si="0"/>
        <v>31.77035</v>
      </c>
      <c r="F186" s="47">
        <v>254.3</v>
      </c>
    </row>
    <row r="187" spans="3:6" s="54" customFormat="1" ht="14.25">
      <c r="C187" s="33">
        <v>44743</v>
      </c>
      <c r="D187" s="37">
        <v>37</v>
      </c>
      <c r="E187" s="37">
        <f t="shared" si="0"/>
        <v>31.77035</v>
      </c>
      <c r="F187" s="47">
        <v>256.26</v>
      </c>
    </row>
    <row r="188" spans="3:6" s="54" customFormat="1" ht="14.25">
      <c r="C188" s="33">
        <v>44774</v>
      </c>
      <c r="D188" s="37">
        <v>37</v>
      </c>
      <c r="E188" s="37">
        <f t="shared" si="0"/>
        <v>31.77035</v>
      </c>
      <c r="F188" s="47">
        <v>258.38</v>
      </c>
    </row>
    <row r="189" spans="3:6" s="54" customFormat="1" ht="14.25">
      <c r="C189" s="33">
        <v>44805</v>
      </c>
      <c r="D189" s="37">
        <v>40.6</v>
      </c>
      <c r="E189" s="37">
        <f>35.26*(1-0.5%)</f>
        <v>35.0837</v>
      </c>
      <c r="F189" s="47">
        <v>260.55</v>
      </c>
    </row>
    <row r="190" spans="3:6" s="54" customFormat="1" ht="14.25">
      <c r="C190" s="33">
        <v>44835</v>
      </c>
      <c r="D190" s="37">
        <v>40.6</v>
      </c>
      <c r="E190" s="37">
        <v>35.0837</v>
      </c>
      <c r="F190" s="47">
        <v>261.1</v>
      </c>
    </row>
    <row r="191" spans="3:6" s="54" customFormat="1" ht="14.25">
      <c r="C191" s="56">
        <v>44866</v>
      </c>
      <c r="D191" s="39">
        <v>40.6</v>
      </c>
      <c r="E191" s="39">
        <v>35.0837</v>
      </c>
      <c r="F191" s="55">
        <v>260.36892000000006</v>
      </c>
    </row>
    <row r="192" spans="3:6" s="54" customFormat="1" ht="14.25">
      <c r="C192" s="52"/>
      <c r="D192" s="37"/>
      <c r="E192" s="37"/>
      <c r="F192" s="53"/>
    </row>
    <row r="193" spans="3:6" ht="14.25">
      <c r="C193" s="52"/>
      <c r="D193" s="37"/>
      <c r="E193" s="37"/>
      <c r="F193" s="53"/>
    </row>
    <row r="194" spans="2:17" ht="14.25">
      <c r="B194" s="19" t="s">
        <v>28</v>
      </c>
      <c r="Q194" s="22"/>
    </row>
  </sheetData>
  <sheetProtection/>
  <mergeCells count="1">
    <mergeCell ref="C11:D11"/>
  </mergeCells>
  <hyperlinks>
    <hyperlink ref="F11" location="'Leche Fluída'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2022-12-12T16:27:22Z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