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<sst xmlns="http://schemas.openxmlformats.org/spreadsheetml/2006/main" count="97" uniqueCount="28">
  <si>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</si>
  <si>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</si>
  <si>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</si>
  <si>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</si>
  <si>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</si>
  <si>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</si>
  <si>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</si>
  <si>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</si>
  <si>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</si>
  <si>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</si>
  <si>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</si>
  <si>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</si>
  <si>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</si>
  <si>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</si>
  <si>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</si>
  <si>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</si>
  <si>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</si>
  <si>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</si>
  <si>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</si>
  <si>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</si>
  <si>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</si>
  <si>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</si>
  <si>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</si>
  <si>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Descremada (US$/Ton) </t>
  </si>
  <si>
    <t>Leche en Polvo Entera (US$/Ton)</t>
  </si>
  <si>
    <t>2021</t>
  </si>
  <si>
    <t xml:space="preserve">Precios de exportación de Europa (*) </t>
  </si>
  <si>
    <t>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</si>
</sst>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9" fontId="41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1" fillId="0" borderId="17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41" fillId="0" borderId="2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41" fillId="0" borderId="16" xfId="0" applyNumberFormat="1" applyFont="1" applyBorder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41" fillId="0" borderId="16" xfId="0" applyNumberFormat="1" applyFont="1" applyFill="1" applyBorder="1" applyAlignment="1">
      <alignment horizontal="center"/>
    </xf>
    <xf numFmtId="9" fontId="41" fillId="0" borderId="13" xfId="59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9" fontId="41" fillId="0" borderId="23" xfId="59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76200</xdr:rowOff>
    </xdr:from>
    <xdr:to>
      <xdr:col>9</xdr:col>
      <xdr:colOff>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6200"/>
          <a:ext cx="2190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98"/>
  <sheetViews>
    <sheetView showGridLines="0" tabSelected="1" zoomScalePageLayoutView="0" workbookViewId="0" topLeftCell="A1">
      <selection activeCell="F90" sqref="F90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1" t="s">
        <v>26</v>
      </c>
      <c r="H10" s="42"/>
      <c r="I10" s="43"/>
    </row>
    <row r="11" ht="15.75" thickBot="1">
      <c r="C11" s="14"/>
    </row>
    <row r="12" spans="7:15" ht="15.75" thickBot="1">
      <c r="G12" s="38" t="s">
        <v>24</v>
      </c>
      <c r="H12" s="39"/>
      <c r="I12" s="40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27">O21/O20-1</f>
        <v>0.3196733336593478</v>
      </c>
      <c r="R21" s="24"/>
      <c r="S21" s="25"/>
      <c r="T21" s="25"/>
      <c r="U21" s="24"/>
      <c r="V21" s="25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 aca="true" t="shared" si="2" ref="O22:O27">AVERAGE(C22:N22)</f>
        <v>4118.541666666667</v>
      </c>
      <c r="P22" s="4">
        <f t="shared" si="1"/>
        <v>-0.12092195953457341</v>
      </c>
      <c r="R22" s="24"/>
      <c r="S22" s="25"/>
      <c r="T22" s="25"/>
      <c r="U22" s="24"/>
      <c r="V22" s="25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 t="shared" si="2"/>
        <v>2555.944444444444</v>
      </c>
      <c r="P23" s="4">
        <f t="shared" si="1"/>
        <v>-0.3794054664710744</v>
      </c>
      <c r="R23" s="24"/>
      <c r="S23" s="25"/>
      <c r="T23" s="25"/>
      <c r="U23" s="24"/>
      <c r="V23" s="25"/>
    </row>
    <row r="24" spans="2:22" s="14" customFormat="1" ht="15">
      <c r="B24" s="18" t="s">
        <v>17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 t="shared" si="2"/>
        <v>2516.6666666666665</v>
      </c>
      <c r="P24" s="4">
        <f t="shared" si="1"/>
        <v>-0.015367226726367589</v>
      </c>
      <c r="R24" s="24"/>
      <c r="S24" s="25"/>
      <c r="T24" s="25"/>
      <c r="U24" s="24"/>
      <c r="V24" s="25"/>
    </row>
    <row r="25" spans="2:22" s="26" customFormat="1" ht="15">
      <c r="B25" s="35" t="s">
        <v>18</v>
      </c>
      <c r="C25" s="29">
        <v>3287.5</v>
      </c>
      <c r="D25" s="30">
        <v>3256.25</v>
      </c>
      <c r="E25" s="30">
        <v>3081.25</v>
      </c>
      <c r="F25" s="30">
        <v>2925</v>
      </c>
      <c r="G25" s="30">
        <v>3150</v>
      </c>
      <c r="H25" s="30">
        <v>3443.75</v>
      </c>
      <c r="I25" s="30">
        <v>3493.75</v>
      </c>
      <c r="J25" s="30">
        <v>3756.25</v>
      </c>
      <c r="K25" s="30">
        <v>3783.3333333333335</v>
      </c>
      <c r="L25" s="30">
        <v>3437.5</v>
      </c>
      <c r="M25" s="30">
        <v>3187.5</v>
      </c>
      <c r="N25" s="30">
        <v>3031.25</v>
      </c>
      <c r="O25" s="27">
        <f t="shared" si="2"/>
        <v>3319.444444444444</v>
      </c>
      <c r="P25" s="28">
        <f t="shared" si="1"/>
        <v>0.3189845474613686</v>
      </c>
      <c r="R25" s="36"/>
      <c r="S25" s="37"/>
      <c r="T25" s="37"/>
      <c r="U25" s="36"/>
      <c r="V25" s="37"/>
    </row>
    <row r="26" spans="2:16" s="26" customFormat="1" ht="15">
      <c r="B26" s="35" t="s">
        <v>19</v>
      </c>
      <c r="C26" s="29">
        <v>3037.5</v>
      </c>
      <c r="D26" s="30">
        <v>3168.75</v>
      </c>
      <c r="E26" s="30">
        <v>3237.5</v>
      </c>
      <c r="F26" s="30">
        <v>3281.25</v>
      </c>
      <c r="G26" s="30">
        <v>3318.75</v>
      </c>
      <c r="H26" s="30">
        <v>3381.25</v>
      </c>
      <c r="I26" s="30">
        <v>3312.5</v>
      </c>
      <c r="J26" s="30">
        <v>3308.33333333333</v>
      </c>
      <c r="K26" s="30">
        <v>3406.25</v>
      </c>
      <c r="L26" s="30">
        <v>3200</v>
      </c>
      <c r="M26" s="30">
        <v>3112.5</v>
      </c>
      <c r="N26" s="30">
        <v>3087.5</v>
      </c>
      <c r="O26" s="27">
        <f t="shared" si="2"/>
        <v>3237.673611111111</v>
      </c>
      <c r="P26" s="28">
        <f t="shared" si="1"/>
        <v>-0.024633891213388992</v>
      </c>
    </row>
    <row r="27" spans="2:16" s="26" customFormat="1" ht="15">
      <c r="B27" s="35" t="s">
        <v>21</v>
      </c>
      <c r="C27" s="29">
        <v>3131.25</v>
      </c>
      <c r="D27" s="30">
        <v>3193.75</v>
      </c>
      <c r="E27" s="30">
        <v>3275</v>
      </c>
      <c r="F27" s="30">
        <v>3320.8333333333335</v>
      </c>
      <c r="G27" s="30">
        <v>3268.75</v>
      </c>
      <c r="H27" s="30">
        <v>3375</v>
      </c>
      <c r="I27" s="30">
        <v>3208.3333333333335</v>
      </c>
      <c r="J27" s="30">
        <v>3181.25</v>
      </c>
      <c r="K27" s="30">
        <v>3250</v>
      </c>
      <c r="L27" s="30">
        <v>3306.25</v>
      </c>
      <c r="M27" s="30">
        <v>3362.5</v>
      </c>
      <c r="N27" s="30">
        <v>3406.25</v>
      </c>
      <c r="O27" s="27">
        <f t="shared" si="2"/>
        <v>3273.263888888889</v>
      </c>
      <c r="P27" s="28">
        <f t="shared" si="1"/>
        <v>0.010992546517239576</v>
      </c>
    </row>
    <row r="28" spans="2:16" s="26" customFormat="1" ht="15">
      <c r="B28" s="35" t="s">
        <v>22</v>
      </c>
      <c r="C28" s="29">
        <v>3425</v>
      </c>
      <c r="D28" s="30">
        <v>3350</v>
      </c>
      <c r="E28" s="30">
        <v>3112.5</v>
      </c>
      <c r="F28" s="30">
        <v>2493.75</v>
      </c>
      <c r="G28" s="30">
        <v>2406.25</v>
      </c>
      <c r="H28" s="30">
        <v>2387.5</v>
      </c>
      <c r="I28" s="30">
        <v>3154.1666666666665</v>
      </c>
      <c r="J28" s="30">
        <v>3281.25</v>
      </c>
      <c r="K28" s="30">
        <v>3287.5</v>
      </c>
      <c r="L28" s="30">
        <v>3256.25</v>
      </c>
      <c r="M28" s="30">
        <v>3268.75</v>
      </c>
      <c r="N28" s="30">
        <v>3350</v>
      </c>
      <c r="O28" s="27">
        <f>AVERAGE(C28:N28)</f>
        <v>3064.4097222222226</v>
      </c>
      <c r="P28" s="28">
        <f>O28/O27-1</f>
        <v>-0.0638060888936034</v>
      </c>
    </row>
    <row r="29" spans="2:16" s="26" customFormat="1" ht="15">
      <c r="B29" s="35" t="s">
        <v>25</v>
      </c>
      <c r="C29" s="29">
        <v>3418.75</v>
      </c>
      <c r="D29" s="30">
        <v>3531.25</v>
      </c>
      <c r="E29" s="30">
        <v>3731.25</v>
      </c>
      <c r="F29" s="30">
        <v>3866.6666666666665</v>
      </c>
      <c r="G29" s="30">
        <v>3950</v>
      </c>
      <c r="H29" s="30">
        <v>3943.75</v>
      </c>
      <c r="I29" s="30">
        <v>3793.75</v>
      </c>
      <c r="J29" s="30">
        <v>3731.25</v>
      </c>
      <c r="K29" s="30">
        <v>3825</v>
      </c>
      <c r="L29" s="30">
        <v>4054.1666666666665</v>
      </c>
      <c r="M29" s="30">
        <v>4443.75</v>
      </c>
      <c r="N29" s="30">
        <v>4650</v>
      </c>
      <c r="O29" s="27">
        <f>AVERAGE(C29:N29)</f>
        <v>3911.631944444444</v>
      </c>
      <c r="P29" s="28">
        <f>O29/O28-1</f>
        <v>0.2764715880120103</v>
      </c>
    </row>
    <row r="30" spans="2:16" s="26" customFormat="1" ht="15.75" thickBot="1">
      <c r="B30" s="19" t="s">
        <v>27</v>
      </c>
      <c r="C30" s="31">
        <v>4856.25</v>
      </c>
      <c r="D30" s="32">
        <v>5237.5</v>
      </c>
      <c r="E30" s="32">
        <v>5412.5</v>
      </c>
      <c r="F30" s="32">
        <v>5781.25</v>
      </c>
      <c r="G30" s="32">
        <v>5681.25</v>
      </c>
      <c r="H30" s="32">
        <v>5625</v>
      </c>
      <c r="I30" s="32">
        <v>5294</v>
      </c>
      <c r="J30" s="32"/>
      <c r="K30" s="32"/>
      <c r="L30" s="32"/>
      <c r="M30" s="32"/>
      <c r="N30" s="32"/>
      <c r="O30" s="33"/>
      <c r="P30" s="34"/>
    </row>
    <row r="31" spans="2:12" ht="15">
      <c r="B31" s="20" t="s">
        <v>15</v>
      </c>
      <c r="K31" s="24"/>
      <c r="L31" s="25"/>
    </row>
    <row r="32" spans="2:12" s="14" customFormat="1" ht="15.75" thickBot="1">
      <c r="B32" s="20"/>
      <c r="K32" s="24"/>
      <c r="L32" s="25"/>
    </row>
    <row r="33" spans="7:12" ht="15.75" thickBot="1">
      <c r="G33" s="38" t="s">
        <v>23</v>
      </c>
      <c r="H33" s="39"/>
      <c r="I33" s="40"/>
      <c r="K33" s="24"/>
      <c r="L33" s="25"/>
    </row>
    <row r="34" spans="11:12" ht="15.75" thickBot="1">
      <c r="K34" s="24"/>
      <c r="L34" s="25"/>
    </row>
    <row r="35" spans="2:16" ht="15.75" thickBot="1">
      <c r="B35" s="16" t="s">
        <v>0</v>
      </c>
      <c r="C35" s="2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  <c r="N35" s="1" t="s">
        <v>12</v>
      </c>
      <c r="O35" s="2" t="s">
        <v>13</v>
      </c>
      <c r="P35" s="3" t="s">
        <v>14</v>
      </c>
    </row>
    <row r="36" spans="2:16" ht="15">
      <c r="B36" s="21">
        <v>2007</v>
      </c>
      <c r="C36" s="6">
        <v>3087.5</v>
      </c>
      <c r="D36" s="7">
        <v>3162.5</v>
      </c>
      <c r="E36" s="7">
        <v>3545.8333333333335</v>
      </c>
      <c r="F36" s="7">
        <v>4450</v>
      </c>
      <c r="G36" s="7">
        <v>4945</v>
      </c>
      <c r="H36" s="7">
        <v>5140</v>
      </c>
      <c r="I36" s="7">
        <v>5212.5</v>
      </c>
      <c r="J36" s="7">
        <v>5250</v>
      </c>
      <c r="K36" s="7">
        <v>5187.5</v>
      </c>
      <c r="L36" s="7">
        <v>4987.5</v>
      </c>
      <c r="M36" s="7">
        <v>4475</v>
      </c>
      <c r="N36" s="7">
        <v>3775</v>
      </c>
      <c r="O36" s="9">
        <f aca="true" t="shared" si="3" ref="O36:O41">AVERAGE(C36:N36)</f>
        <v>4434.861111111111</v>
      </c>
      <c r="P36" s="4"/>
    </row>
    <row r="37" spans="2:16" ht="15">
      <c r="B37" s="21">
        <v>2008</v>
      </c>
      <c r="C37" s="8">
        <v>3525</v>
      </c>
      <c r="D37" s="5">
        <v>3783.3333333333335</v>
      </c>
      <c r="E37" s="5">
        <v>3481.25</v>
      </c>
      <c r="F37" s="5">
        <v>3493.75</v>
      </c>
      <c r="G37" s="5">
        <v>3537.5</v>
      </c>
      <c r="H37" s="5">
        <v>3825</v>
      </c>
      <c r="I37" s="5">
        <v>3956.25</v>
      </c>
      <c r="J37" s="5">
        <v>3391.666666666667</v>
      </c>
      <c r="K37" s="5">
        <v>2843.75</v>
      </c>
      <c r="L37" s="5">
        <v>2493.75</v>
      </c>
      <c r="M37" s="5">
        <v>2125</v>
      </c>
      <c r="N37" s="5">
        <v>2156.25</v>
      </c>
      <c r="O37" s="9">
        <f t="shared" si="3"/>
        <v>3217.7083333333335</v>
      </c>
      <c r="P37" s="4">
        <f>+O37/O36-1</f>
        <v>-0.27445116031442796</v>
      </c>
    </row>
    <row r="38" spans="2:16" ht="15">
      <c r="B38" s="21">
        <v>2009</v>
      </c>
      <c r="C38" s="8">
        <v>2156.25</v>
      </c>
      <c r="D38" s="5">
        <v>2093.75</v>
      </c>
      <c r="E38" s="5">
        <v>2056.25</v>
      </c>
      <c r="F38" s="5">
        <v>2137.5</v>
      </c>
      <c r="G38" s="5">
        <v>2210.833333333333</v>
      </c>
      <c r="H38" s="5">
        <v>2343.75</v>
      </c>
      <c r="I38" s="5">
        <v>2350</v>
      </c>
      <c r="J38" s="5">
        <v>2362.5</v>
      </c>
      <c r="K38" s="5">
        <v>2518.75</v>
      </c>
      <c r="L38" s="5">
        <v>3033.333333333333</v>
      </c>
      <c r="M38" s="5">
        <v>3368.75</v>
      </c>
      <c r="N38" s="5">
        <v>3181.25</v>
      </c>
      <c r="O38" s="9">
        <f t="shared" si="3"/>
        <v>2484.409722222222</v>
      </c>
      <c r="P38" s="4">
        <f>+O38/O37-1</f>
        <v>-0.22789468004748037</v>
      </c>
    </row>
    <row r="39" spans="2:16" ht="15">
      <c r="B39" s="21">
        <v>2010</v>
      </c>
      <c r="C39" s="8">
        <v>3062.5</v>
      </c>
      <c r="D39" s="5">
        <v>2725</v>
      </c>
      <c r="E39" s="5">
        <v>2775</v>
      </c>
      <c r="F39" s="5">
        <v>3025</v>
      </c>
      <c r="G39" s="5">
        <v>3138</v>
      </c>
      <c r="H39" s="5">
        <v>2887.5</v>
      </c>
      <c r="I39" s="5">
        <v>2944</v>
      </c>
      <c r="J39" s="5">
        <v>2925</v>
      </c>
      <c r="K39" s="5">
        <v>2881</v>
      </c>
      <c r="L39" s="5">
        <v>3100</v>
      </c>
      <c r="M39" s="5">
        <v>2825</v>
      </c>
      <c r="N39" s="5">
        <f>+(2650+3000+2850+3150)/4</f>
        <v>2912.5</v>
      </c>
      <c r="O39" s="9">
        <f t="shared" si="3"/>
        <v>2933.375</v>
      </c>
      <c r="P39" s="4">
        <f>+O39/O38-1</f>
        <v>0.18071305781889846</v>
      </c>
    </row>
    <row r="40" spans="2:16" s="11" customFormat="1" ht="15">
      <c r="B40" s="21">
        <v>2011</v>
      </c>
      <c r="C40" s="8">
        <f>+(3050+3300+3200+3450)/4</f>
        <v>3250</v>
      </c>
      <c r="D40" s="5">
        <f>+(3500+4000+3550+4300)/4</f>
        <v>3837.5</v>
      </c>
      <c r="E40" s="5">
        <v>3925</v>
      </c>
      <c r="F40" s="5">
        <v>3550</v>
      </c>
      <c r="G40" s="5">
        <v>3437.5</v>
      </c>
      <c r="H40" s="5">
        <v>3493.75</v>
      </c>
      <c r="I40" s="5">
        <v>3382.5</v>
      </c>
      <c r="J40" s="5">
        <v>3306.25</v>
      </c>
      <c r="K40" s="5">
        <v>3220.8333333333335</v>
      </c>
      <c r="L40" s="5">
        <v>3268.75</v>
      </c>
      <c r="M40" s="5">
        <v>3187.5</v>
      </c>
      <c r="N40" s="5">
        <v>3068.75</v>
      </c>
      <c r="O40" s="9">
        <f t="shared" si="3"/>
        <v>3410.694444444444</v>
      </c>
      <c r="P40" s="4">
        <f>+O40/O39-1</f>
        <v>0.16272022651193385</v>
      </c>
    </row>
    <row r="41" spans="2:16" s="11" customFormat="1" ht="15">
      <c r="B41" s="18">
        <v>2012</v>
      </c>
      <c r="C41" s="8">
        <v>3041.6666666666665</v>
      </c>
      <c r="D41" s="5">
        <v>3025</v>
      </c>
      <c r="E41" s="5">
        <v>2875</v>
      </c>
      <c r="F41" s="5">
        <v>2650</v>
      </c>
      <c r="G41" s="5">
        <v>2575</v>
      </c>
      <c r="H41" s="5">
        <v>2662.5</v>
      </c>
      <c r="I41" s="5">
        <v>2718.75</v>
      </c>
      <c r="J41" s="5">
        <v>3062.5</v>
      </c>
      <c r="K41" s="5">
        <v>3475</v>
      </c>
      <c r="L41" s="5">
        <v>3518.75</v>
      </c>
      <c r="M41" s="5">
        <v>3456.25</v>
      </c>
      <c r="N41" s="5">
        <v>3500</v>
      </c>
      <c r="O41" s="9">
        <f t="shared" si="3"/>
        <v>3046.7013888888887</v>
      </c>
      <c r="P41" s="4">
        <f>+O41/O40-1</f>
        <v>-0.10672109785397232</v>
      </c>
    </row>
    <row r="42" spans="2:16" s="14" customFormat="1" ht="15">
      <c r="B42" s="18">
        <v>2013</v>
      </c>
      <c r="C42" s="8">
        <v>3543.75</v>
      </c>
      <c r="D42" s="5">
        <v>3593.75</v>
      </c>
      <c r="E42" s="5">
        <v>3579.1666666666665</v>
      </c>
      <c r="F42" s="5">
        <v>4143.75</v>
      </c>
      <c r="G42" s="5">
        <v>4056.25</v>
      </c>
      <c r="H42" s="5">
        <v>4125</v>
      </c>
      <c r="I42" s="5">
        <v>4125</v>
      </c>
      <c r="J42" s="5">
        <v>4283.333333333333</v>
      </c>
      <c r="K42" s="5">
        <v>4325</v>
      </c>
      <c r="L42" s="5">
        <v>4200</v>
      </c>
      <c r="M42" s="5">
        <v>4225</v>
      </c>
      <c r="N42" s="5">
        <v>4437.5</v>
      </c>
      <c r="O42" s="9">
        <f aca="true" t="shared" si="4" ref="O42:O48">AVERAGE(C42:N42)</f>
        <v>4053.125</v>
      </c>
      <c r="P42" s="4">
        <f aca="true" t="shared" si="5" ref="P42:P48">O42/O41-1</f>
        <v>0.3303322126616901</v>
      </c>
    </row>
    <row r="43" spans="2:16" s="14" customFormat="1" ht="15">
      <c r="B43" s="18">
        <v>2014</v>
      </c>
      <c r="C43" s="8">
        <v>4543.75</v>
      </c>
      <c r="D43" s="5">
        <v>4617</v>
      </c>
      <c r="E43" s="5">
        <v>4413</v>
      </c>
      <c r="F43" s="5">
        <v>4188</v>
      </c>
      <c r="G43" s="5">
        <v>4006.25</v>
      </c>
      <c r="H43" s="5">
        <v>3869</v>
      </c>
      <c r="I43" s="5">
        <v>3850</v>
      </c>
      <c r="J43" s="5">
        <v>3325</v>
      </c>
      <c r="K43" s="5">
        <v>2687.5</v>
      </c>
      <c r="L43" s="5">
        <v>2587.5</v>
      </c>
      <c r="M43" s="5">
        <v>2400</v>
      </c>
      <c r="N43" s="5">
        <v>2293.75</v>
      </c>
      <c r="O43" s="9">
        <f t="shared" si="4"/>
        <v>3565.0625</v>
      </c>
      <c r="P43" s="4">
        <f t="shared" si="5"/>
        <v>-0.12041634541249036</v>
      </c>
    </row>
    <row r="44" spans="2:16" s="14" customFormat="1" ht="15">
      <c r="B44" s="18">
        <v>2015</v>
      </c>
      <c r="C44" s="8">
        <v>2143.75</v>
      </c>
      <c r="D44" s="5">
        <v>2392</v>
      </c>
      <c r="E44" s="5">
        <v>2256.25</v>
      </c>
      <c r="F44" s="5">
        <v>2125</v>
      </c>
      <c r="G44" s="5">
        <v>2025</v>
      </c>
      <c r="H44" s="5">
        <v>1993.75</v>
      </c>
      <c r="I44" s="5">
        <v>1906.25</v>
      </c>
      <c r="J44" s="5">
        <v>1768.75</v>
      </c>
      <c r="K44" s="5">
        <v>1800</v>
      </c>
      <c r="L44" s="5">
        <v>1950</v>
      </c>
      <c r="M44" s="5">
        <v>1887.5</v>
      </c>
      <c r="N44" s="5">
        <v>1812.5</v>
      </c>
      <c r="O44" s="9">
        <f t="shared" si="4"/>
        <v>2005.0625</v>
      </c>
      <c r="P44" s="4">
        <f t="shared" si="5"/>
        <v>-0.43757998632562545</v>
      </c>
    </row>
    <row r="45" spans="2:16" s="14" customFormat="1" ht="15">
      <c r="B45" s="18" t="s">
        <v>17</v>
      </c>
      <c r="C45" s="8">
        <v>1768.75</v>
      </c>
      <c r="D45" s="5">
        <v>1756.25</v>
      </c>
      <c r="E45" s="5">
        <v>1725</v>
      </c>
      <c r="F45" s="5">
        <v>1718.75</v>
      </c>
      <c r="G45" s="5">
        <v>1781.25</v>
      </c>
      <c r="H45" s="5">
        <v>1925</v>
      </c>
      <c r="I45" s="5">
        <v>1956.25</v>
      </c>
      <c r="J45" s="5">
        <v>2031.25</v>
      </c>
      <c r="K45" s="5">
        <v>2250</v>
      </c>
      <c r="L45" s="5">
        <v>2287.5</v>
      </c>
      <c r="M45" s="5">
        <v>2218.75</v>
      </c>
      <c r="N45" s="5">
        <v>2218.75</v>
      </c>
      <c r="O45" s="9">
        <f t="shared" si="4"/>
        <v>1969.7916666666667</v>
      </c>
      <c r="P45" s="4">
        <f t="shared" si="5"/>
        <v>-0.017590889727045034</v>
      </c>
    </row>
    <row r="46" spans="2:16" s="26" customFormat="1" ht="15">
      <c r="B46" s="35" t="s">
        <v>18</v>
      </c>
      <c r="C46" s="29">
        <v>2237.5</v>
      </c>
      <c r="D46" s="30">
        <v>2166.25</v>
      </c>
      <c r="E46" s="30">
        <v>1968.75</v>
      </c>
      <c r="F46" s="30">
        <v>1881.25</v>
      </c>
      <c r="G46" s="30">
        <v>2018.75</v>
      </c>
      <c r="H46" s="30">
        <v>2262.5</v>
      </c>
      <c r="I46" s="30">
        <v>2081.25</v>
      </c>
      <c r="J46" s="30">
        <v>2125</v>
      </c>
      <c r="K46" s="30">
        <v>2004.1666666666667</v>
      </c>
      <c r="L46" s="30">
        <v>1825</v>
      </c>
      <c r="M46" s="30">
        <v>1762.5</v>
      </c>
      <c r="N46" s="30">
        <v>1700</v>
      </c>
      <c r="O46" s="27">
        <f t="shared" si="4"/>
        <v>2002.7430555555557</v>
      </c>
      <c r="P46" s="28">
        <f t="shared" si="5"/>
        <v>0.01672836241847353</v>
      </c>
    </row>
    <row r="47" spans="2:16" s="26" customFormat="1" ht="15">
      <c r="B47" s="35" t="s">
        <v>19</v>
      </c>
      <c r="C47" s="29">
        <v>1656.25</v>
      </c>
      <c r="D47" s="30">
        <v>1707.5</v>
      </c>
      <c r="E47" s="30">
        <v>1631.25</v>
      </c>
      <c r="F47" s="30">
        <v>1656.25</v>
      </c>
      <c r="G47" s="30">
        <v>1750</v>
      </c>
      <c r="H47" s="30">
        <v>1868.75</v>
      </c>
      <c r="I47" s="30">
        <v>1831.25</v>
      </c>
      <c r="J47" s="30">
        <v>1816.66666666666</v>
      </c>
      <c r="K47" s="30">
        <v>1931.25</v>
      </c>
      <c r="L47" s="30">
        <v>1825</v>
      </c>
      <c r="M47" s="30">
        <v>1818.75</v>
      </c>
      <c r="N47" s="30">
        <v>1925</v>
      </c>
      <c r="O47" s="27">
        <f t="shared" si="4"/>
        <v>1784.8263888888885</v>
      </c>
      <c r="P47" s="28">
        <f t="shared" si="5"/>
        <v>-0.10880909863208477</v>
      </c>
    </row>
    <row r="48" spans="2:16" s="26" customFormat="1" ht="17.25" customHeight="1">
      <c r="B48" s="35" t="s">
        <v>21</v>
      </c>
      <c r="C48" s="29">
        <v>2050</v>
      </c>
      <c r="D48" s="30">
        <v>2125</v>
      </c>
      <c r="E48" s="30">
        <v>2237.5</v>
      </c>
      <c r="F48" s="30">
        <v>2179.1666666666665</v>
      </c>
      <c r="G48" s="30">
        <v>2275</v>
      </c>
      <c r="H48" s="30">
        <v>2325</v>
      </c>
      <c r="I48" s="30">
        <v>2341.6666666666665</v>
      </c>
      <c r="J48" s="30">
        <v>2362.5</v>
      </c>
      <c r="K48" s="30">
        <v>2431.25</v>
      </c>
      <c r="L48" s="30">
        <v>2593.75</v>
      </c>
      <c r="M48" s="30">
        <v>2750</v>
      </c>
      <c r="N48" s="30">
        <v>2837.5</v>
      </c>
      <c r="O48" s="27">
        <f t="shared" si="4"/>
        <v>2375.6944444444443</v>
      </c>
      <c r="P48" s="28">
        <f t="shared" si="5"/>
        <v>0.3310507168842287</v>
      </c>
    </row>
    <row r="49" spans="2:16" s="26" customFormat="1" ht="17.25" customHeight="1">
      <c r="B49" s="35" t="s">
        <v>22</v>
      </c>
      <c r="C49" s="29">
        <v>2900</v>
      </c>
      <c r="D49" s="30">
        <v>2837.5</v>
      </c>
      <c r="E49" s="30">
        <v>2518.75</v>
      </c>
      <c r="F49" s="30">
        <v>1825</v>
      </c>
      <c r="G49" s="30">
        <v>1812.5</v>
      </c>
      <c r="H49" s="30">
        <v>1912.5</v>
      </c>
      <c r="I49" s="30">
        <v>2483.3333333333335</v>
      </c>
      <c r="J49" s="30">
        <v>2506.25</v>
      </c>
      <c r="K49" s="30">
        <v>2625</v>
      </c>
      <c r="L49" s="30">
        <v>2593.75</v>
      </c>
      <c r="M49" s="30">
        <v>2556.25</v>
      </c>
      <c r="N49" s="30">
        <v>2643.75</v>
      </c>
      <c r="O49" s="27">
        <f>AVERAGE(C49:N49)</f>
        <v>2434.5486111111113</v>
      </c>
      <c r="P49" s="28">
        <f>O49/O48-1</f>
        <v>0.02477345805320086</v>
      </c>
    </row>
    <row r="50" spans="2:16" s="26" customFormat="1" ht="15">
      <c r="B50" s="35" t="s">
        <v>25</v>
      </c>
      <c r="C50" s="29">
        <v>2768.75</v>
      </c>
      <c r="D50" s="30">
        <v>2862.5</v>
      </c>
      <c r="E50" s="30">
        <v>2943.75</v>
      </c>
      <c r="F50" s="30">
        <v>3029.1666666666665</v>
      </c>
      <c r="G50" s="30">
        <v>3162.5</v>
      </c>
      <c r="H50" s="30">
        <v>3187.5</v>
      </c>
      <c r="I50" s="30">
        <v>3000</v>
      </c>
      <c r="J50" s="30">
        <v>2943.75</v>
      </c>
      <c r="K50" s="30">
        <v>3050</v>
      </c>
      <c r="L50" s="30">
        <v>3154.1666666666665</v>
      </c>
      <c r="M50" s="30">
        <v>3475</v>
      </c>
      <c r="N50" s="30">
        <v>3737.5</v>
      </c>
      <c r="O50" s="27">
        <f>AVERAGE(C50:N50)</f>
        <v>3109.548611111111</v>
      </c>
      <c r="P50" s="28">
        <f>O50/O49-1</f>
        <v>0.27725878913213986</v>
      </c>
    </row>
    <row r="51" spans="2:16" s="26" customFormat="1" ht="15.75" thickBot="1">
      <c r="B51" s="19" t="s">
        <v>27</v>
      </c>
      <c r="C51" s="31">
        <v>3893.75</v>
      </c>
      <c r="D51" s="32">
        <v>4125</v>
      </c>
      <c r="E51" s="32">
        <v>4287.5</v>
      </c>
      <c r="F51" s="32">
        <v>4575</v>
      </c>
      <c r="G51" s="32">
        <v>4350</v>
      </c>
      <c r="H51" s="32">
        <v>4350</v>
      </c>
      <c r="I51" s="32">
        <v>3919</v>
      </c>
      <c r="J51" s="32"/>
      <c r="K51" s="32"/>
      <c r="L51" s="32"/>
      <c r="M51" s="32"/>
      <c r="N51" s="32"/>
      <c r="O51" s="33"/>
      <c r="P51" s="34"/>
    </row>
    <row r="52" spans="2:7" ht="15">
      <c r="B52" s="20" t="s">
        <v>15</v>
      </c>
      <c r="G52" s="14"/>
    </row>
    <row r="53" spans="2:16" s="14" customFormat="1" ht="15.75" thickBot="1">
      <c r="B53" s="20"/>
      <c r="N53" s="5"/>
      <c r="P53" s="23"/>
    </row>
    <row r="54" spans="7:17" ht="15.75" thickBot="1">
      <c r="G54" s="38" t="s">
        <v>20</v>
      </c>
      <c r="H54" s="39"/>
      <c r="I54" s="40"/>
      <c r="K54" s="13"/>
      <c r="N54" s="5"/>
      <c r="P54" s="23"/>
      <c r="Q54" s="23"/>
    </row>
    <row r="55" ht="15.75" thickBot="1"/>
    <row r="56" spans="2:16" ht="15.75" thickBot="1">
      <c r="B56" s="16" t="s">
        <v>0</v>
      </c>
      <c r="C56" s="2" t="s">
        <v>1</v>
      </c>
      <c r="D56" s="1" t="s">
        <v>2</v>
      </c>
      <c r="E56" s="1" t="s">
        <v>3</v>
      </c>
      <c r="F56" s="1" t="s">
        <v>4</v>
      </c>
      <c r="G56" s="1" t="s">
        <v>5</v>
      </c>
      <c r="H56" s="1" t="s">
        <v>6</v>
      </c>
      <c r="I56" s="1" t="s">
        <v>7</v>
      </c>
      <c r="J56" s="1" t="s">
        <v>8</v>
      </c>
      <c r="K56" s="1" t="s">
        <v>9</v>
      </c>
      <c r="L56" s="1" t="s">
        <v>10</v>
      </c>
      <c r="M56" s="1" t="s">
        <v>11</v>
      </c>
      <c r="N56" s="1" t="s">
        <v>12</v>
      </c>
      <c r="O56" s="2" t="s">
        <v>13</v>
      </c>
      <c r="P56" s="3" t="s">
        <v>14</v>
      </c>
    </row>
    <row r="57" spans="2:16" ht="15">
      <c r="B57" s="21">
        <v>2007</v>
      </c>
      <c r="C57" s="6">
        <v>2037.5</v>
      </c>
      <c r="D57" s="7">
        <v>2000</v>
      </c>
      <c r="E57" s="7">
        <v>2166.6666666666665</v>
      </c>
      <c r="F57" s="7">
        <v>2450</v>
      </c>
      <c r="G57" s="7">
        <v>2662.5</v>
      </c>
      <c r="H57" s="7">
        <v>3875</v>
      </c>
      <c r="I57" s="7">
        <v>5200</v>
      </c>
      <c r="J57" s="7">
        <v>5583.333333333333</v>
      </c>
      <c r="K57" s="7">
        <v>5950</v>
      </c>
      <c r="L57" s="7">
        <v>5875</v>
      </c>
      <c r="M57" s="7">
        <v>5524.999999999999</v>
      </c>
      <c r="N57" s="7">
        <v>4525</v>
      </c>
      <c r="O57" s="9">
        <f aca="true" t="shared" si="6" ref="O57:O62">AVERAGE(C57:N57)</f>
        <v>3987.5</v>
      </c>
      <c r="P57" s="4"/>
    </row>
    <row r="58" spans="2:16" ht="15">
      <c r="B58" s="21">
        <v>2008</v>
      </c>
      <c r="C58" s="8">
        <v>4106.25</v>
      </c>
      <c r="D58" s="5">
        <v>4325</v>
      </c>
      <c r="E58" s="5">
        <v>4318.75</v>
      </c>
      <c r="F58" s="5">
        <v>4237.5</v>
      </c>
      <c r="G58" s="5">
        <v>4150</v>
      </c>
      <c r="H58" s="5">
        <v>4243.75</v>
      </c>
      <c r="I58" s="5">
        <v>4500</v>
      </c>
      <c r="J58" s="5">
        <v>4137.5</v>
      </c>
      <c r="K58" s="5">
        <v>3593.75</v>
      </c>
      <c r="L58" s="5">
        <v>3112.5</v>
      </c>
      <c r="M58" s="5">
        <v>2818.75</v>
      </c>
      <c r="N58" s="5">
        <v>2862.5000000000005</v>
      </c>
      <c r="O58" s="9">
        <f t="shared" si="6"/>
        <v>3867.1875</v>
      </c>
      <c r="P58" s="4">
        <f>+O58/O57-1</f>
        <v>-0.030172413793103425</v>
      </c>
    </row>
    <row r="59" spans="2:16" ht="15">
      <c r="B59" s="21">
        <v>2009</v>
      </c>
      <c r="C59" s="8">
        <v>2718.75</v>
      </c>
      <c r="D59" s="5">
        <v>2650</v>
      </c>
      <c r="E59" s="5">
        <v>2481.25</v>
      </c>
      <c r="F59" s="5">
        <v>2775</v>
      </c>
      <c r="G59" s="5">
        <v>2887.4999999999995</v>
      </c>
      <c r="H59" s="5">
        <v>2993.7500000000005</v>
      </c>
      <c r="I59" s="5">
        <v>3112.5</v>
      </c>
      <c r="J59" s="5">
        <v>3262.5</v>
      </c>
      <c r="K59" s="5">
        <v>3518.75</v>
      </c>
      <c r="L59" s="5">
        <v>4212.499999999999</v>
      </c>
      <c r="M59" s="5">
        <v>5012.5</v>
      </c>
      <c r="N59" s="5">
        <v>5031.25</v>
      </c>
      <c r="O59" s="9">
        <f t="shared" si="6"/>
        <v>3388.0208333333335</v>
      </c>
      <c r="P59" s="4">
        <f>+O59/O58-1</f>
        <v>-0.12390572390572385</v>
      </c>
    </row>
    <row r="60" spans="2:16" ht="15">
      <c r="B60" s="21">
        <v>2010</v>
      </c>
      <c r="C60" s="8">
        <v>4393.75</v>
      </c>
      <c r="D60" s="5">
        <v>3862.5</v>
      </c>
      <c r="E60" s="5">
        <v>3919</v>
      </c>
      <c r="F60" s="5">
        <v>4129.166666666667</v>
      </c>
      <c r="G60" s="5">
        <v>4625</v>
      </c>
      <c r="H60" s="5">
        <v>4450</v>
      </c>
      <c r="I60" s="5">
        <v>4800</v>
      </c>
      <c r="J60" s="5">
        <v>4944</v>
      </c>
      <c r="K60" s="5">
        <v>4938</v>
      </c>
      <c r="L60" s="5">
        <v>5195.83</v>
      </c>
      <c r="M60" s="5">
        <v>5181</v>
      </c>
      <c r="N60" s="5">
        <f>+(4750+5200+4750+5000)/4</f>
        <v>4925</v>
      </c>
      <c r="O60" s="9">
        <f t="shared" si="6"/>
        <v>4613.60388888889</v>
      </c>
      <c r="P60" s="4">
        <f>+O60/O59-1</f>
        <v>0.36174011785805815</v>
      </c>
    </row>
    <row r="61" spans="2:16" s="11" customFormat="1" ht="15">
      <c r="B61" s="21">
        <v>2011</v>
      </c>
      <c r="C61" s="8">
        <f>+(4800+5000+4850+5125)/4</f>
        <v>4943.75</v>
      </c>
      <c r="D61" s="5">
        <f>+(5250+5500+5250+5700)/4</f>
        <v>5425</v>
      </c>
      <c r="E61" s="5">
        <v>5706.25</v>
      </c>
      <c r="F61" s="5">
        <v>5675</v>
      </c>
      <c r="G61" s="5">
        <v>5843.75</v>
      </c>
      <c r="H61" s="5">
        <v>5981.25</v>
      </c>
      <c r="I61" s="5">
        <v>5967.5</v>
      </c>
      <c r="J61" s="5">
        <v>5825</v>
      </c>
      <c r="K61" s="5">
        <v>5683.333333333333</v>
      </c>
      <c r="L61" s="5">
        <v>5437.5</v>
      </c>
      <c r="M61" s="5">
        <v>4950</v>
      </c>
      <c r="N61" s="5">
        <v>4650</v>
      </c>
      <c r="O61" s="9">
        <f t="shared" si="6"/>
        <v>5507.361111111112</v>
      </c>
      <c r="P61" s="4">
        <f>+O61/O60-1</f>
        <v>0.19372214081375527</v>
      </c>
    </row>
    <row r="62" spans="2:16" s="11" customFormat="1" ht="15">
      <c r="B62" s="18">
        <v>2012</v>
      </c>
      <c r="C62" s="8">
        <v>4462.5</v>
      </c>
      <c r="D62" s="5">
        <v>4381.25</v>
      </c>
      <c r="E62" s="5">
        <v>4075</v>
      </c>
      <c r="F62" s="5">
        <v>3525</v>
      </c>
      <c r="G62" s="5">
        <v>3237.5</v>
      </c>
      <c r="H62" s="5">
        <v>3343.75</v>
      </c>
      <c r="I62" s="5">
        <v>3381.25</v>
      </c>
      <c r="J62" s="5">
        <v>3525</v>
      </c>
      <c r="K62" s="5">
        <v>4075</v>
      </c>
      <c r="L62" s="5">
        <v>4137.5</v>
      </c>
      <c r="M62" s="5">
        <v>4393.75</v>
      </c>
      <c r="N62" s="5">
        <v>4450</v>
      </c>
      <c r="O62" s="9">
        <f t="shared" si="6"/>
        <v>3915.625</v>
      </c>
      <c r="P62" s="4">
        <f>+O62/O61-1</f>
        <v>-0.2890197462991452</v>
      </c>
    </row>
    <row r="63" spans="2:16" s="14" customFormat="1" ht="15">
      <c r="B63" s="18">
        <v>2013</v>
      </c>
      <c r="C63" s="8">
        <v>4493.75</v>
      </c>
      <c r="D63" s="5">
        <v>4493.75</v>
      </c>
      <c r="E63" s="5">
        <v>4400</v>
      </c>
      <c r="F63" s="5">
        <v>5118.75</v>
      </c>
      <c r="G63" s="5">
        <v>5093.75</v>
      </c>
      <c r="H63" s="5">
        <v>5193.75</v>
      </c>
      <c r="I63" s="5">
        <v>5412.5</v>
      </c>
      <c r="J63" s="5">
        <v>5504.166666666667</v>
      </c>
      <c r="K63" s="5">
        <v>5593.75</v>
      </c>
      <c r="L63" s="5">
        <v>5675</v>
      </c>
      <c r="M63" s="5">
        <v>5600</v>
      </c>
      <c r="N63" s="5">
        <v>5618.75</v>
      </c>
      <c r="O63" s="9">
        <f aca="true" t="shared" si="7" ref="O63:O68">AVERAGE(C63:N63)</f>
        <v>5183.159722222222</v>
      </c>
      <c r="P63" s="4">
        <f aca="true" t="shared" si="8" ref="P63:P68">O63/O62-1</f>
        <v>0.3237119801365611</v>
      </c>
    </row>
    <row r="64" spans="2:16" s="14" customFormat="1" ht="15">
      <c r="B64" s="18">
        <v>2014</v>
      </c>
      <c r="C64" s="8">
        <v>5575</v>
      </c>
      <c r="D64" s="5">
        <v>5075</v>
      </c>
      <c r="E64" s="5">
        <v>4913</v>
      </c>
      <c r="F64" s="5">
        <v>4881</v>
      </c>
      <c r="G64" s="5">
        <v>4693.75</v>
      </c>
      <c r="H64" s="5">
        <v>4756</v>
      </c>
      <c r="I64" s="5">
        <v>4762.5</v>
      </c>
      <c r="J64" s="5">
        <v>4321</v>
      </c>
      <c r="K64" s="5">
        <v>3781.25</v>
      </c>
      <c r="L64" s="5">
        <v>3737.5</v>
      </c>
      <c r="M64" s="5">
        <v>3725</v>
      </c>
      <c r="N64" s="5">
        <v>3587.5</v>
      </c>
      <c r="O64" s="9">
        <f t="shared" si="7"/>
        <v>4484.041666666667</v>
      </c>
      <c r="P64" s="4">
        <f t="shared" si="8"/>
        <v>-0.13488259922960966</v>
      </c>
    </row>
    <row r="65" spans="2:16" s="14" customFormat="1" ht="15">
      <c r="B65" s="18">
        <v>2015</v>
      </c>
      <c r="C65" s="8">
        <v>3381.25</v>
      </c>
      <c r="D65" s="5">
        <v>3658</v>
      </c>
      <c r="E65" s="5">
        <v>3475</v>
      </c>
      <c r="F65" s="5">
        <v>3363</v>
      </c>
      <c r="G65" s="5">
        <v>3287.5</v>
      </c>
      <c r="H65" s="5">
        <v>3325</v>
      </c>
      <c r="I65" s="5">
        <v>3206.25</v>
      </c>
      <c r="J65" s="5">
        <v>2875</v>
      </c>
      <c r="K65" s="5">
        <v>2850</v>
      </c>
      <c r="L65" s="5">
        <v>3058.33333333333</v>
      </c>
      <c r="M65" s="5">
        <v>3137.5</v>
      </c>
      <c r="N65" s="5">
        <v>3137.5</v>
      </c>
      <c r="O65" s="9">
        <f t="shared" si="7"/>
        <v>3229.5277777777774</v>
      </c>
      <c r="P65" s="4">
        <f t="shared" si="8"/>
        <v>-0.27977302223006917</v>
      </c>
    </row>
    <row r="66" spans="2:16" s="14" customFormat="1" ht="15">
      <c r="B66" s="18" t="s">
        <v>17</v>
      </c>
      <c r="C66" s="8">
        <v>3000</v>
      </c>
      <c r="D66" s="5">
        <v>2962.5</v>
      </c>
      <c r="E66" s="5">
        <v>2631.25</v>
      </c>
      <c r="F66" s="5">
        <v>2600</v>
      </c>
      <c r="G66" s="5">
        <v>2725</v>
      </c>
      <c r="H66" s="5">
        <v>2875</v>
      </c>
      <c r="I66" s="5">
        <v>3287.5</v>
      </c>
      <c r="J66" s="5">
        <v>3718.75</v>
      </c>
      <c r="K66" s="5">
        <v>4331.25</v>
      </c>
      <c r="L66" s="5">
        <v>4575</v>
      </c>
      <c r="M66" s="5">
        <v>4675</v>
      </c>
      <c r="N66" s="5">
        <v>4706.25</v>
      </c>
      <c r="O66" s="9">
        <f t="shared" si="7"/>
        <v>3507.2916666666665</v>
      </c>
      <c r="P66" s="4">
        <f t="shared" si="8"/>
        <v>0.08600758624841953</v>
      </c>
    </row>
    <row r="67" spans="2:16" s="26" customFormat="1" ht="15">
      <c r="B67" s="35" t="s">
        <v>18</v>
      </c>
      <c r="C67" s="29">
        <v>4593.75</v>
      </c>
      <c r="D67" s="30">
        <v>4325</v>
      </c>
      <c r="E67" s="30">
        <v>4418.75</v>
      </c>
      <c r="F67" s="30">
        <v>4818.75</v>
      </c>
      <c r="G67" s="30">
        <v>5331.25</v>
      </c>
      <c r="H67" s="30">
        <v>6250</v>
      </c>
      <c r="I67" s="30">
        <v>7062.5</v>
      </c>
      <c r="J67" s="30">
        <v>7556.25</v>
      </c>
      <c r="K67" s="30">
        <v>8075</v>
      </c>
      <c r="L67" s="30">
        <v>7050</v>
      </c>
      <c r="M67" s="30">
        <v>5968.75</v>
      </c>
      <c r="N67" s="30">
        <v>5262.5</v>
      </c>
      <c r="O67" s="27">
        <f t="shared" si="7"/>
        <v>5892.708333333333</v>
      </c>
      <c r="P67" s="28">
        <f t="shared" si="8"/>
        <v>0.6801306801306801</v>
      </c>
    </row>
    <row r="68" spans="2:16" s="26" customFormat="1" ht="15">
      <c r="B68" s="35" t="s">
        <v>19</v>
      </c>
      <c r="C68" s="29">
        <v>4987.5</v>
      </c>
      <c r="D68" s="30">
        <v>5256.25</v>
      </c>
      <c r="E68" s="30">
        <v>5993.75</v>
      </c>
      <c r="F68" s="30">
        <v>6543.75</v>
      </c>
      <c r="G68" s="30">
        <v>7018.75</v>
      </c>
      <c r="H68" s="30">
        <v>7162.5</v>
      </c>
      <c r="I68" s="30">
        <v>6687.5</v>
      </c>
      <c r="J68" s="30">
        <v>6512.5</v>
      </c>
      <c r="K68" s="30">
        <v>6406.25</v>
      </c>
      <c r="L68" s="30">
        <v>5543.75</v>
      </c>
      <c r="M68" s="30">
        <v>5093.75</v>
      </c>
      <c r="N68" s="30">
        <v>4962.5</v>
      </c>
      <c r="O68" s="27">
        <f t="shared" si="7"/>
        <v>6014.0625</v>
      </c>
      <c r="P68" s="28">
        <f t="shared" si="8"/>
        <v>0.020593954392787772</v>
      </c>
    </row>
    <row r="69" spans="2:16" s="26" customFormat="1" ht="17.25" customHeight="1">
      <c r="B69" s="35" t="s">
        <v>21</v>
      </c>
      <c r="C69" s="29">
        <v>5031.25</v>
      </c>
      <c r="D69" s="30">
        <v>5050</v>
      </c>
      <c r="E69" s="30">
        <v>4793.75</v>
      </c>
      <c r="F69" s="30">
        <v>4716.666666666667</v>
      </c>
      <c r="G69" s="30">
        <v>4681.25</v>
      </c>
      <c r="H69" s="30">
        <v>4481.25</v>
      </c>
      <c r="I69" s="30">
        <v>4154.166666666667</v>
      </c>
      <c r="J69" s="30">
        <v>3912.5</v>
      </c>
      <c r="K69" s="30">
        <v>3975</v>
      </c>
      <c r="L69" s="30">
        <v>3993.75</v>
      </c>
      <c r="M69" s="30">
        <v>4031.25</v>
      </c>
      <c r="N69" s="30">
        <v>4000</v>
      </c>
      <c r="O69" s="27">
        <f>AVERAGE(C69:N69)</f>
        <v>4401.736111111111</v>
      </c>
      <c r="P69" s="28">
        <f>O69/O68-1</f>
        <v>-0.26809272249646365</v>
      </c>
    </row>
    <row r="70" spans="2:16" s="26" customFormat="1" ht="17.25" customHeight="1">
      <c r="B70" s="35" t="s">
        <v>22</v>
      </c>
      <c r="C70" s="29">
        <v>4046.875</v>
      </c>
      <c r="D70" s="30">
        <v>3937.5</v>
      </c>
      <c r="E70" s="30">
        <v>3706.25</v>
      </c>
      <c r="F70" s="30">
        <v>2650</v>
      </c>
      <c r="G70" s="30">
        <v>2475</v>
      </c>
      <c r="H70" s="30">
        <v>2743.75</v>
      </c>
      <c r="I70" s="30">
        <v>3808.3333333333335</v>
      </c>
      <c r="J70" s="30">
        <v>4062.5</v>
      </c>
      <c r="K70" s="30">
        <v>4093.75</v>
      </c>
      <c r="L70" s="30">
        <v>4075</v>
      </c>
      <c r="M70" s="30">
        <v>4037.5</v>
      </c>
      <c r="N70" s="30">
        <v>4043.75</v>
      </c>
      <c r="O70" s="27">
        <f>AVERAGE(C70:N70)</f>
        <v>3640.017361111111</v>
      </c>
      <c r="P70" s="28">
        <f>O70/O69-1</f>
        <v>-0.17304961741737013</v>
      </c>
    </row>
    <row r="71" spans="2:16" s="26" customFormat="1" ht="15">
      <c r="B71" s="35" t="s">
        <v>25</v>
      </c>
      <c r="C71" s="29">
        <v>4118.75</v>
      </c>
      <c r="D71" s="30">
        <v>4268.75</v>
      </c>
      <c r="E71" s="30">
        <v>4718.75</v>
      </c>
      <c r="F71" s="30">
        <v>4875</v>
      </c>
      <c r="G71" s="30">
        <v>5031.25</v>
      </c>
      <c r="H71" s="30">
        <v>5131.25</v>
      </c>
      <c r="I71" s="30">
        <v>4687.5</v>
      </c>
      <c r="J71" s="30">
        <v>4668.75</v>
      </c>
      <c r="K71" s="30">
        <v>4800</v>
      </c>
      <c r="L71" s="30">
        <v>5350</v>
      </c>
      <c r="M71" s="30">
        <v>6081.25</v>
      </c>
      <c r="N71" s="30">
        <v>6218.75</v>
      </c>
      <c r="O71" s="27">
        <f>AVERAGE(C71:N71)</f>
        <v>4995.833333333333</v>
      </c>
      <c r="P71" s="28">
        <f>O71/O70-1</f>
        <v>0.37247513891207396</v>
      </c>
    </row>
    <row r="72" spans="2:16" s="26" customFormat="1" ht="15.75" thickBot="1">
      <c r="B72" s="19" t="s">
        <v>27</v>
      </c>
      <c r="C72" s="31">
        <v>6700</v>
      </c>
      <c r="D72" s="32">
        <v>6893.75</v>
      </c>
      <c r="E72" s="32">
        <v>6981.25</v>
      </c>
      <c r="F72" s="32">
        <v>7675</v>
      </c>
      <c r="G72" s="32">
        <v>7593.75</v>
      </c>
      <c r="H72" s="32">
        <v>7919</v>
      </c>
      <c r="I72" s="32">
        <v>7533</v>
      </c>
      <c r="J72" s="32"/>
      <c r="K72" s="32"/>
      <c r="L72" s="32"/>
      <c r="M72" s="32"/>
      <c r="N72" s="32"/>
      <c r="O72" s="33"/>
      <c r="P72" s="34"/>
    </row>
    <row r="73" spans="2:14" ht="15">
      <c r="B73" s="20" t="s">
        <v>15</v>
      </c>
      <c r="N73" s="14"/>
    </row>
    <row r="74" spans="10:11" ht="15.75" thickBot="1">
      <c r="J74" s="12"/>
      <c r="K74" s="10"/>
    </row>
    <row r="75" spans="7:9" ht="15.75" thickBot="1">
      <c r="G75" s="38" t="s">
        <v>16</v>
      </c>
      <c r="H75" s="39"/>
      <c r="I75" s="40"/>
    </row>
    <row r="76" ht="15.75" thickBot="1"/>
    <row r="77" spans="2:16" ht="15.75" thickBot="1">
      <c r="B77" s="16" t="s">
        <v>0</v>
      </c>
      <c r="C77" s="2" t="s">
        <v>1</v>
      </c>
      <c r="D77" s="1" t="s">
        <v>2</v>
      </c>
      <c r="E77" s="1" t="s">
        <v>3</v>
      </c>
      <c r="F77" s="1" t="s">
        <v>4</v>
      </c>
      <c r="G77" s="1" t="s">
        <v>5</v>
      </c>
      <c r="H77" s="1" t="s">
        <v>6</v>
      </c>
      <c r="I77" s="1" t="s">
        <v>7</v>
      </c>
      <c r="J77" s="1" t="s">
        <v>8</v>
      </c>
      <c r="K77" s="1" t="s">
        <v>9</v>
      </c>
      <c r="L77" s="1" t="s">
        <v>10</v>
      </c>
      <c r="M77" s="1" t="s">
        <v>11</v>
      </c>
      <c r="N77" s="1" t="s">
        <v>12</v>
      </c>
      <c r="O77" s="2" t="s">
        <v>13</v>
      </c>
      <c r="P77" s="3" t="s">
        <v>14</v>
      </c>
    </row>
    <row r="78" spans="2:16" s="11" customFormat="1" ht="15">
      <c r="B78" s="21">
        <v>2011</v>
      </c>
      <c r="C78" s="6">
        <f>+(1050+1200+1200+1075)/4</f>
        <v>1131.25</v>
      </c>
      <c r="D78" s="7">
        <f>+(1200+1400+1250+1650)/4</f>
        <v>1375</v>
      </c>
      <c r="E78" s="7">
        <v>1468.75</v>
      </c>
      <c r="F78" s="7">
        <v>1320.8333333333333</v>
      </c>
      <c r="G78" s="7">
        <v>1312.5</v>
      </c>
      <c r="H78" s="7">
        <v>1375</v>
      </c>
      <c r="I78" s="7">
        <v>1287.5</v>
      </c>
      <c r="J78" s="7">
        <v>1175</v>
      </c>
      <c r="K78" s="7">
        <v>1200</v>
      </c>
      <c r="L78" s="7">
        <v>1262.5</v>
      </c>
      <c r="M78" s="7">
        <v>1306.25</v>
      </c>
      <c r="N78" s="7">
        <v>1350</v>
      </c>
      <c r="O78" s="9">
        <f aca="true" t="shared" si="9" ref="O78:O84">AVERAGE(C78:N78)</f>
        <v>1297.048611111111</v>
      </c>
      <c r="P78" s="4"/>
    </row>
    <row r="79" spans="2:16" s="11" customFormat="1" ht="15">
      <c r="B79" s="18">
        <v>2012</v>
      </c>
      <c r="C79" s="8">
        <v>1387.5</v>
      </c>
      <c r="D79" s="5">
        <v>1356.25</v>
      </c>
      <c r="E79" s="5">
        <v>1229.1666666666667</v>
      </c>
      <c r="F79" s="5">
        <v>1162.5</v>
      </c>
      <c r="G79" s="5">
        <v>1143.75</v>
      </c>
      <c r="H79" s="5">
        <v>1181.25</v>
      </c>
      <c r="I79" s="5">
        <v>1168.75</v>
      </c>
      <c r="J79" s="5">
        <v>1245.8333333333333</v>
      </c>
      <c r="K79" s="5">
        <v>1375</v>
      </c>
      <c r="L79" s="5">
        <v>1325</v>
      </c>
      <c r="M79" s="5">
        <v>1318.75</v>
      </c>
      <c r="N79" s="5">
        <v>1387.5</v>
      </c>
      <c r="O79" s="9">
        <f t="shared" si="9"/>
        <v>1273.4375000000002</v>
      </c>
      <c r="P79" s="4">
        <f>+O79/O78-1</f>
        <v>-0.01820372105474477</v>
      </c>
    </row>
    <row r="80" spans="2:16" s="14" customFormat="1" ht="15">
      <c r="B80" s="18">
        <v>2013</v>
      </c>
      <c r="C80" s="8">
        <v>1412.5</v>
      </c>
      <c r="D80" s="5">
        <v>1337.5</v>
      </c>
      <c r="E80" s="5">
        <v>1262.5</v>
      </c>
      <c r="F80" s="5">
        <v>1431.25</v>
      </c>
      <c r="G80" s="5">
        <v>1381.25</v>
      </c>
      <c r="H80" s="5">
        <v>1375</v>
      </c>
      <c r="I80" s="5">
        <v>1387.5</v>
      </c>
      <c r="J80" s="5">
        <v>1412.5</v>
      </c>
      <c r="K80" s="5">
        <v>1381.25</v>
      </c>
      <c r="L80" s="5">
        <v>1375</v>
      </c>
      <c r="M80" s="5">
        <v>1362.5</v>
      </c>
      <c r="N80" s="5">
        <v>1418.75</v>
      </c>
      <c r="O80" s="9">
        <f t="shared" si="9"/>
        <v>1378.125</v>
      </c>
      <c r="P80" s="4">
        <f aca="true" t="shared" si="10" ref="P80:P87">O80/O79-1</f>
        <v>0.08220858895705496</v>
      </c>
    </row>
    <row r="81" spans="2:16" s="14" customFormat="1" ht="15">
      <c r="B81" s="18">
        <v>2014</v>
      </c>
      <c r="C81" s="8">
        <v>1425</v>
      </c>
      <c r="D81" s="5">
        <v>1421</v>
      </c>
      <c r="E81" s="5">
        <v>1394</v>
      </c>
      <c r="F81" s="5">
        <v>1325</v>
      </c>
      <c r="G81" s="5">
        <v>1343.75</v>
      </c>
      <c r="H81" s="5">
        <v>1350</v>
      </c>
      <c r="I81" s="5">
        <v>1350</v>
      </c>
      <c r="J81" s="5">
        <v>1258</v>
      </c>
      <c r="K81" s="5">
        <v>1187.5</v>
      </c>
      <c r="L81" s="5">
        <v>1243.75</v>
      </c>
      <c r="M81" s="5">
        <v>1225</v>
      </c>
      <c r="N81" s="5">
        <v>1193.75</v>
      </c>
      <c r="O81" s="9">
        <f t="shared" si="9"/>
        <v>1309.7291666666667</v>
      </c>
      <c r="P81" s="4">
        <f t="shared" si="10"/>
        <v>-0.04962962962962958</v>
      </c>
    </row>
    <row r="82" spans="2:16" s="14" customFormat="1" ht="15">
      <c r="B82" s="18">
        <v>2015</v>
      </c>
      <c r="C82" s="8">
        <v>1137.5</v>
      </c>
      <c r="D82" s="5">
        <v>1104</v>
      </c>
      <c r="E82" s="5">
        <v>1050</v>
      </c>
      <c r="F82" s="5">
        <v>1025</v>
      </c>
      <c r="G82" s="5">
        <v>1012.5</v>
      </c>
      <c r="H82" s="5">
        <v>956.25</v>
      </c>
      <c r="I82" s="5">
        <v>862.5</v>
      </c>
      <c r="J82" s="5">
        <v>700</v>
      </c>
      <c r="K82" s="5">
        <v>656.25</v>
      </c>
      <c r="L82" s="5">
        <v>700</v>
      </c>
      <c r="M82" s="5">
        <v>662.5</v>
      </c>
      <c r="N82" s="5">
        <v>637.5</v>
      </c>
      <c r="O82" s="9">
        <f t="shared" si="9"/>
        <v>875.3333333333334</v>
      </c>
      <c r="P82" s="4">
        <f t="shared" si="10"/>
        <v>-0.331668442903272</v>
      </c>
    </row>
    <row r="83" spans="2:16" s="14" customFormat="1" ht="17.25" customHeight="1">
      <c r="B83" s="18" t="s">
        <v>17</v>
      </c>
      <c r="C83" s="8">
        <v>625</v>
      </c>
      <c r="D83" s="5">
        <v>606.25</v>
      </c>
      <c r="E83" s="5">
        <v>600</v>
      </c>
      <c r="F83" s="5">
        <v>600</v>
      </c>
      <c r="G83" s="5">
        <v>618.75</v>
      </c>
      <c r="H83" s="5">
        <v>681.25</v>
      </c>
      <c r="I83" s="5">
        <v>700</v>
      </c>
      <c r="J83" s="5">
        <v>787.5</v>
      </c>
      <c r="K83" s="5">
        <v>943.75</v>
      </c>
      <c r="L83" s="5">
        <v>993.75</v>
      </c>
      <c r="M83" s="5">
        <v>787.5</v>
      </c>
      <c r="N83" s="5">
        <v>950</v>
      </c>
      <c r="O83" s="9">
        <f t="shared" si="9"/>
        <v>741.1458333333334</v>
      </c>
      <c r="P83" s="4">
        <f t="shared" si="10"/>
        <v>-0.153298743335872</v>
      </c>
    </row>
    <row r="84" spans="2:16" s="26" customFormat="1" ht="17.25" customHeight="1">
      <c r="B84" s="35" t="s">
        <v>18</v>
      </c>
      <c r="C84" s="29">
        <v>968.75</v>
      </c>
      <c r="D84" s="30">
        <v>1037.5</v>
      </c>
      <c r="E84" s="30">
        <v>1106.25</v>
      </c>
      <c r="F84" s="30">
        <v>1050</v>
      </c>
      <c r="G84" s="30">
        <v>1200</v>
      </c>
      <c r="H84" s="30">
        <v>1225</v>
      </c>
      <c r="I84" s="30">
        <v>1068.75</v>
      </c>
      <c r="J84" s="30">
        <v>1062.5</v>
      </c>
      <c r="K84" s="30">
        <v>1004.1666666666666</v>
      </c>
      <c r="L84" s="30">
        <v>837.5</v>
      </c>
      <c r="M84" s="30">
        <v>825</v>
      </c>
      <c r="N84" s="30">
        <v>793.75</v>
      </c>
      <c r="O84" s="27">
        <f t="shared" si="9"/>
        <v>1014.9305555555555</v>
      </c>
      <c r="P84" s="28">
        <f t="shared" si="10"/>
        <v>0.36940735535254143</v>
      </c>
    </row>
    <row r="85" spans="2:16" s="26" customFormat="1" ht="17.25" customHeight="1">
      <c r="B85" s="35" t="s">
        <v>19</v>
      </c>
      <c r="C85" s="29">
        <v>818.75</v>
      </c>
      <c r="D85" s="30">
        <v>850</v>
      </c>
      <c r="E85" s="30">
        <v>893.75</v>
      </c>
      <c r="F85" s="30">
        <v>937.5</v>
      </c>
      <c r="G85" s="30">
        <v>912.5</v>
      </c>
      <c r="H85" s="30">
        <v>918.75</v>
      </c>
      <c r="I85" s="30">
        <v>975</v>
      </c>
      <c r="J85" s="30">
        <v>983.333333333333</v>
      </c>
      <c r="K85" s="30">
        <v>1012.5</v>
      </c>
      <c r="L85" s="30">
        <v>987.5</v>
      </c>
      <c r="M85" s="30">
        <v>956.25</v>
      </c>
      <c r="N85" s="30">
        <v>956.25</v>
      </c>
      <c r="O85" s="27">
        <f>AVERAGE(C85:N85)</f>
        <v>933.5069444444443</v>
      </c>
      <c r="P85" s="28">
        <f t="shared" si="10"/>
        <v>-0.08022579541566888</v>
      </c>
    </row>
    <row r="86" spans="2:16" s="26" customFormat="1" ht="17.25" customHeight="1">
      <c r="B86" s="35" t="s">
        <v>21</v>
      </c>
      <c r="C86" s="29">
        <v>975</v>
      </c>
      <c r="D86" s="30">
        <v>993.75</v>
      </c>
      <c r="E86" s="30">
        <v>1012.5</v>
      </c>
      <c r="F86" s="30">
        <v>995.8333333333334</v>
      </c>
      <c r="G86" s="30">
        <v>950</v>
      </c>
      <c r="H86" s="30">
        <v>937.5</v>
      </c>
      <c r="I86" s="30">
        <v>858.3333333333334</v>
      </c>
      <c r="J86" s="30">
        <v>812.5</v>
      </c>
      <c r="K86" s="30">
        <v>818.75</v>
      </c>
      <c r="L86" s="30">
        <v>831.25</v>
      </c>
      <c r="M86" s="30">
        <v>881.25</v>
      </c>
      <c r="N86" s="30">
        <v>900</v>
      </c>
      <c r="O86" s="27">
        <f>AVERAGE(C86:N86)</f>
        <v>913.888888888889</v>
      </c>
      <c r="P86" s="28">
        <f t="shared" si="10"/>
        <v>-0.021015436116793462</v>
      </c>
    </row>
    <row r="87" spans="2:16" s="26" customFormat="1" ht="17.25" customHeight="1">
      <c r="B87" s="35" t="s">
        <v>22</v>
      </c>
      <c r="C87" s="29">
        <v>918.75</v>
      </c>
      <c r="D87" s="30">
        <v>912.5</v>
      </c>
      <c r="E87" s="30">
        <v>900</v>
      </c>
      <c r="F87" s="30">
        <v>706.25</v>
      </c>
      <c r="G87" s="30">
        <v>731.25</v>
      </c>
      <c r="H87" s="30">
        <v>731.25</v>
      </c>
      <c r="I87" s="30">
        <v>908.3333333333334</v>
      </c>
      <c r="J87" s="30">
        <v>906.25</v>
      </c>
      <c r="K87" s="30">
        <v>918.75</v>
      </c>
      <c r="L87" s="30">
        <v>931.25</v>
      </c>
      <c r="M87" s="30">
        <v>918.75</v>
      </c>
      <c r="N87" s="30">
        <v>950</v>
      </c>
      <c r="O87" s="27">
        <f>AVERAGE(C87:N87)</f>
        <v>869.4444444444443</v>
      </c>
      <c r="P87" s="28">
        <f t="shared" si="10"/>
        <v>-0.04863221884498503</v>
      </c>
    </row>
    <row r="88" spans="2:16" s="26" customFormat="1" ht="15">
      <c r="B88" s="35" t="s">
        <v>25</v>
      </c>
      <c r="C88" s="29">
        <v>1031.25</v>
      </c>
      <c r="D88" s="30">
        <v>1125</v>
      </c>
      <c r="E88" s="30">
        <v>1193.75</v>
      </c>
      <c r="F88" s="30">
        <v>1258.3333333333333</v>
      </c>
      <c r="G88" s="30">
        <v>1318.75</v>
      </c>
      <c r="H88" s="30">
        <v>1325</v>
      </c>
      <c r="I88" s="30">
        <v>1225</v>
      </c>
      <c r="J88" s="30">
        <v>1193.75</v>
      </c>
      <c r="K88" s="30">
        <v>1212.5</v>
      </c>
      <c r="L88" s="30">
        <v>1229.1666666666667</v>
      </c>
      <c r="M88" s="30">
        <v>1262.5</v>
      </c>
      <c r="N88" s="30">
        <v>1318.75</v>
      </c>
      <c r="O88" s="27">
        <f>AVERAGE(C88:N88)</f>
        <v>1224.4791666666665</v>
      </c>
      <c r="P88" s="28">
        <f>O88/O87-1</f>
        <v>0.40834664536741205</v>
      </c>
    </row>
    <row r="89" spans="2:16" s="26" customFormat="1" ht="15.75" thickBot="1">
      <c r="B89" s="19" t="s">
        <v>27</v>
      </c>
      <c r="C89" s="31">
        <v>1375</v>
      </c>
      <c r="D89" s="32">
        <v>1506.25</v>
      </c>
      <c r="E89" s="32">
        <v>1593.75</v>
      </c>
      <c r="F89" s="32">
        <v>1671</v>
      </c>
      <c r="G89" s="32">
        <v>1543.75</v>
      </c>
      <c r="H89" s="32">
        <v>1481</v>
      </c>
      <c r="I89" s="32">
        <v>1225</v>
      </c>
      <c r="J89" s="32"/>
      <c r="K89" s="32"/>
      <c r="L89" s="32"/>
      <c r="M89" s="32"/>
      <c r="N89" s="32"/>
      <c r="O89" s="33"/>
      <c r="P89" s="34"/>
    </row>
    <row r="90" ht="15">
      <c r="B90" s="20" t="s">
        <v>15</v>
      </c>
    </row>
    <row r="91" spans="9:11" ht="15">
      <c r="I91" s="11"/>
      <c r="K91" s="14"/>
    </row>
    <row r="94" ht="15">
      <c r="B94" s="22"/>
    </row>
    <row r="95" ht="15">
      <c r="B95" s="22"/>
    </row>
    <row r="96" ht="15">
      <c r="B96" s="22"/>
    </row>
    <row r="97" ht="15">
      <c r="B97" s="22"/>
    </row>
    <row r="98" ht="15">
      <c r="B98" s="22"/>
    </row>
  </sheetData>
  <sheetProtection/>
  <mergeCells count="5">
    <mergeCell ref="G12:I12"/>
    <mergeCell ref="G33:I33"/>
    <mergeCell ref="G54:I54"/>
    <mergeCell ref="G10:I10"/>
    <mergeCell ref="G75:I75"/>
  </mergeCells>
  <printOptions/>
  <pageMargins left="0.7" right="0.7" top="0.75" bottom="0.75" header="0.3" footer="0.3"/>
  <pageSetup horizontalDpi="600" verticalDpi="600" orientation="portrait"/>
  <ignoredErrors>
    <ignoredError sqref="O1:O10 O73:O79 O80:O82 O42:O43 O63:O64 O32 O39:O40 O60:O61 O20:O22 O55:O59 O33:O38 O52 O31 O62 O41 O16:O19 O23 O44 O65 O13:O15" formulaRange="1"/>
    <ignoredError sqref="B83:B89 B66:B72 B45:B51 B24:B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2022-08-11T18:06:42Z</dcterms:modified>
  <cp:category/>
  <cp:version/>
  <cp:contentType/>
  <cp:contentStatus/>
</cp:coreProperties>
</file>