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32760" windowWidth="12390" windowHeight="8100" activeTab="0"/>
  </bookViews>
  <sheets>
    <sheet name="Yogur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<sst xmlns="http://schemas.openxmlformats.org/spreadsheetml/2006/main" count="71" uniqueCount="31">
  <si>
    <t>Fuente: INE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</si>
  <si>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</si>
  <si>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</si>
  <si>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</si>
  <si>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</si>
  <si>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</si>
  <si>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</si>
  <si>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</si>
  <si>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</si>
  <si>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</si>
  <si>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</si>
  <si>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</si>
  <si>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</si>
  <si>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</si>
  <si>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</si>
  <si>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</si>
  <si>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Facturación (miles de $)</t>
  </si>
  <si>
    <t>PROMEDIO</t>
  </si>
  <si>
    <t>(*) Tanto el volúmen como la facturación y el precio promedio  son datos de puerta de fábrica de la encuesta del Instituto Nacional de Estadística, la cual no incluye  la totalidad de las industrias del paìs</t>
  </si>
  <si>
    <t xml:space="preserve"> </t>
  </si>
  <si>
    <t>Volúmen (miles de lts)</t>
  </si>
  <si>
    <t>Precio Promedio ($/lt)</t>
  </si>
  <si>
    <t>Volver a hoja principal</t>
  </si>
  <si>
    <t>Fecha</t>
  </si>
  <si>
    <t>Acceder al listado de datos</t>
  </si>
  <si>
    <t xml:space="preserve">Yogur en el Mercado Interno </t>
  </si>
  <si>
    <t>Fuente: Instituto Nacional de Estadísticas, INE</t>
  </si>
  <si>
    <t>2020</t>
  </si>
  <si>
    <t xml:space="preserve">Prom. ponderado </t>
  </si>
  <si>
    <t>2021</t>
  </si>
  <si>
    <t xml:space="preserve">Venta de Yogur en el Mercado Interno (*) 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</si>
</sst>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(* #,##0_);_(* \(#,##0\);_(* &quot;-&quot;??_);_(@_)"/>
    <numFmt numFmtId="188" formatCode="_(* #,##0.0_);_(* \(#,##0.0\);_(* &quot;-&quot;??_);_(@_)"/>
    <numFmt numFmtId="189" formatCode="_ * #,##0.00_ ;_ * \-#,##0.00_ ;_ * &quot;-&quot;??_ ;_ @_ "/>
    <numFmt numFmtId="190" formatCode="_ * #,##0_ ;_ * \-#,##0_ ;_ * &quot;-&quot;??_ ;_ @_ "/>
    <numFmt numFmtId="191" formatCode="0.0%"/>
    <numFmt numFmtId="192" formatCode="General_)"/>
    <numFmt numFmtId="193" formatCode="_ [$€-2]\ * #,##0.00_ ;_ [$€-2]\ * \-#,##0.00_ ;_ [$€-2]\ * &quot;-&quot;??_ "/>
    <numFmt numFmtId="194" formatCode="#,"/>
    <numFmt numFmtId="195" formatCode="_(* #,##0.000_);_(* \(#,##0.000\);_(* &quot;-&quot;??_);_(@_)"/>
    <numFmt numFmtId="196" formatCode="_(* #,##0.0000_);_(* \(#,##0.0000\);_(* &quot;-&quot;??_);_(@_)"/>
    <numFmt numFmtId="197" formatCode="0.00000000"/>
    <numFmt numFmtId="198" formatCode="0.000000000"/>
    <numFmt numFmtId="199" formatCode="0.0000000000"/>
    <numFmt numFmtId="200" formatCode="0.00000000000"/>
    <numFmt numFmtId="201" formatCode="_-* #,##0.00\ _€_-;\-* #,##0.00\ _€_-;_-* &quot;-&quot;??\ _€_-;_-@_-"/>
    <numFmt numFmtId="202" formatCode="_(* #,##0.0000000_);_(* \(#,##0.0000000\);_(* &quot;-&quot;??_);_(@_)"/>
    <numFmt numFmtId="203" formatCode="_-* #,##0_-;\-* #,##0_-;_-* &quot;-&quot;?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0"/>
    </font>
    <font>
      <sz val="10"/>
      <name val="Courier"/>
      <family val="3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23" borderId="0">
      <alignment/>
      <protection/>
    </xf>
    <xf numFmtId="0" fontId="42" fillId="0" borderId="0">
      <alignment/>
      <protection/>
    </xf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30" borderId="1" applyNumberFormat="0" applyAlignment="0" applyProtection="0"/>
    <xf numFmtId="193" fontId="3" fillId="0" borderId="0" applyFont="0" applyFill="0" applyBorder="0" applyAlignment="0" applyProtection="0"/>
    <xf numFmtId="194" fontId="6" fillId="0" borderId="0">
      <alignment/>
      <protection locked="0"/>
    </xf>
    <xf numFmtId="194" fontId="6" fillId="0" borderId="0">
      <alignment/>
      <protection locked="0"/>
    </xf>
    <xf numFmtId="194" fontId="6" fillId="0" borderId="0">
      <alignment/>
      <protection locked="0"/>
    </xf>
    <xf numFmtId="194" fontId="6" fillId="0" borderId="0">
      <alignment/>
      <protection locked="0"/>
    </xf>
    <xf numFmtId="194" fontId="6" fillId="0" borderId="0">
      <alignment/>
      <protection locked="0"/>
    </xf>
    <xf numFmtId="194" fontId="6" fillId="0" borderId="0">
      <alignment/>
      <protection locked="0"/>
    </xf>
    <xf numFmtId="194" fontId="6" fillId="0" borderId="0">
      <alignment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92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3" borderId="6" applyNumberFormat="0" applyFont="0" applyAlignment="0" applyProtection="0"/>
    <xf numFmtId="0" fontId="0" fillId="33" borderId="6" applyNumberFormat="0" applyFont="0" applyAlignment="0" applyProtection="0"/>
    <xf numFmtId="0" fontId="0" fillId="33" borderId="6" applyNumberFormat="0" applyFont="0" applyAlignment="0" applyProtection="0"/>
    <xf numFmtId="0" fontId="54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5" fillId="21" borderId="7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56" fillId="0" borderId="0">
      <alignment horizontal="left" indent="1"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1" fillId="34" borderId="0">
      <alignment horizontal="center" vertical="center"/>
      <protection/>
    </xf>
    <xf numFmtId="17" fontId="62" fillId="34" borderId="0">
      <alignment/>
      <protection/>
    </xf>
    <xf numFmtId="0" fontId="50" fillId="23" borderId="0">
      <alignment horizontal="left"/>
      <protection/>
    </xf>
    <xf numFmtId="0" fontId="63" fillId="0" borderId="10" applyNumberFormat="0" applyFill="0" applyAlignment="0" applyProtection="0"/>
    <xf numFmtId="0" fontId="63" fillId="0" borderId="10" applyNumberFormat="0" applyFill="0" applyAlignment="0" applyProtection="0"/>
  </cellStyleXfs>
  <cellXfs count="7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5" fillId="0" borderId="0" xfId="0" applyNumberFormat="1" applyFont="1" applyAlignment="1">
      <alignment/>
    </xf>
    <xf numFmtId="184" fontId="35" fillId="0" borderId="0" xfId="0" applyNumberFormat="1" applyFont="1" applyAlignment="1">
      <alignment/>
    </xf>
    <xf numFmtId="0" fontId="63" fillId="0" borderId="11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63" fillId="0" borderId="12" xfId="0" applyNumberFormat="1" applyFont="1" applyBorder="1" applyAlignment="1">
      <alignment/>
    </xf>
    <xf numFmtId="9" fontId="63" fillId="0" borderId="16" xfId="145" applyFont="1" applyBorder="1" applyAlignment="1">
      <alignment/>
    </xf>
    <xf numFmtId="3" fontId="0" fillId="0" borderId="17" xfId="0" applyNumberFormat="1" applyBorder="1" applyAlignment="1">
      <alignment/>
    </xf>
    <xf numFmtId="3" fontId="63" fillId="0" borderId="18" xfId="0" applyNumberFormat="1" applyFont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63" fillId="0" borderId="12" xfId="0" applyNumberFormat="1" applyFont="1" applyBorder="1" applyAlignment="1">
      <alignment/>
    </xf>
    <xf numFmtId="184" fontId="0" fillId="0" borderId="17" xfId="0" applyNumberFormat="1" applyBorder="1" applyAlignment="1">
      <alignment/>
    </xf>
    <xf numFmtId="184" fontId="0" fillId="0" borderId="0" xfId="0" applyNumberFormat="1" applyAlignment="1">
      <alignment/>
    </xf>
    <xf numFmtId="184" fontId="63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wrapText="1"/>
    </xf>
    <xf numFmtId="3" fontId="3" fillId="0" borderId="0" xfId="0" applyNumberFormat="1" applyFont="1" applyAlignment="1">
      <alignment/>
    </xf>
    <xf numFmtId="3" fontId="0" fillId="0" borderId="19" xfId="0" applyNumberFormat="1" applyBorder="1" applyAlignment="1">
      <alignment/>
    </xf>
    <xf numFmtId="184" fontId="0" fillId="0" borderId="20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63" fillId="0" borderId="21" xfId="0" applyNumberFormat="1" applyFont="1" applyBorder="1" applyAlignment="1">
      <alignment/>
    </xf>
    <xf numFmtId="9" fontId="63" fillId="0" borderId="22" xfId="145" applyFont="1" applyBorder="1" applyAlignment="1">
      <alignment/>
    </xf>
    <xf numFmtId="0" fontId="0" fillId="0" borderId="0" xfId="0" applyAlignment="1">
      <alignment/>
    </xf>
    <xf numFmtId="184" fontId="0" fillId="0" borderId="19" xfId="0" applyNumberFormat="1" applyBorder="1" applyAlignment="1">
      <alignment/>
    </xf>
    <xf numFmtId="187" fontId="0" fillId="0" borderId="0" xfId="83" applyNumberFormat="1" applyAlignment="1">
      <alignment/>
    </xf>
    <xf numFmtId="188" fontId="0" fillId="0" borderId="0" xfId="83" applyNumberFormat="1" applyAlignment="1">
      <alignment/>
    </xf>
    <xf numFmtId="188" fontId="46" fillId="0" borderId="0" xfId="77" applyNumberFormat="1" applyAlignment="1" applyProtection="1">
      <alignment/>
      <protection/>
    </xf>
    <xf numFmtId="0" fontId="63" fillId="0" borderId="23" xfId="0" applyFont="1" applyBorder="1" applyAlignment="1">
      <alignment vertical="center" wrapText="1"/>
    </xf>
    <xf numFmtId="187" fontId="63" fillId="0" borderId="24" xfId="83" applyNumberFormat="1" applyFont="1" applyBorder="1" applyAlignment="1">
      <alignment vertical="center" wrapText="1"/>
    </xf>
    <xf numFmtId="187" fontId="63" fillId="0" borderId="25" xfId="83" applyNumberFormat="1" applyFont="1" applyBorder="1" applyAlignment="1">
      <alignment vertical="center" wrapText="1"/>
    </xf>
    <xf numFmtId="0" fontId="63" fillId="0" borderId="0" xfId="0" applyFont="1" applyAlignment="1">
      <alignment wrapText="1"/>
    </xf>
    <xf numFmtId="17" fontId="0" fillId="0" borderId="26" xfId="0" applyNumberFormat="1" applyBorder="1" applyAlignment="1">
      <alignment horizontal="center"/>
    </xf>
    <xf numFmtId="187" fontId="0" fillId="0" borderId="23" xfId="83" applyNumberFormat="1" applyBorder="1" applyAlignment="1">
      <alignment/>
    </xf>
    <xf numFmtId="187" fontId="0" fillId="0" borderId="27" xfId="83" applyNumberFormat="1" applyBorder="1" applyAlignment="1">
      <alignment/>
    </xf>
    <xf numFmtId="188" fontId="0" fillId="0" borderId="28" xfId="83" applyNumberFormat="1" applyBorder="1" applyAlignment="1">
      <alignment/>
    </xf>
    <xf numFmtId="17" fontId="0" fillId="0" borderId="29" xfId="0" applyNumberFormat="1" applyBorder="1" applyAlignment="1">
      <alignment horizontal="center"/>
    </xf>
    <xf numFmtId="187" fontId="0" fillId="0" borderId="30" xfId="83" applyNumberFormat="1" applyBorder="1" applyAlignment="1">
      <alignment/>
    </xf>
    <xf numFmtId="187" fontId="0" fillId="0" borderId="0" xfId="83" applyNumberFormat="1" applyAlignment="1">
      <alignment/>
    </xf>
    <xf numFmtId="188" fontId="0" fillId="0" borderId="31" xfId="83" applyNumberFormat="1" applyBorder="1" applyAlignment="1">
      <alignment/>
    </xf>
    <xf numFmtId="17" fontId="0" fillId="0" borderId="32" xfId="0" applyNumberFormat="1" applyBorder="1" applyAlignment="1">
      <alignment horizontal="center"/>
    </xf>
    <xf numFmtId="188" fontId="0" fillId="0" borderId="28" xfId="0" applyNumberFormat="1" applyBorder="1" applyAlignment="1">
      <alignment/>
    </xf>
    <xf numFmtId="188" fontId="0" fillId="0" borderId="31" xfId="0" applyNumberFormat="1" applyBorder="1" applyAlignment="1">
      <alignment/>
    </xf>
    <xf numFmtId="187" fontId="0" fillId="0" borderId="33" xfId="83" applyNumberFormat="1" applyBorder="1" applyAlignment="1">
      <alignment/>
    </xf>
    <xf numFmtId="187" fontId="0" fillId="0" borderId="34" xfId="83" applyNumberFormat="1" applyBorder="1" applyAlignment="1">
      <alignment/>
    </xf>
    <xf numFmtId="188" fontId="0" fillId="0" borderId="35" xfId="0" applyNumberFormat="1" applyBorder="1" applyAlignment="1">
      <alignment/>
    </xf>
    <xf numFmtId="0" fontId="46" fillId="0" borderId="0" xfId="77" applyAlignment="1" applyProtection="1">
      <alignment/>
      <protection/>
    </xf>
    <xf numFmtId="187" fontId="63" fillId="0" borderId="36" xfId="83" applyNumberFormat="1" applyFont="1" applyBorder="1" applyAlignment="1">
      <alignment vertical="center" wrapText="1"/>
    </xf>
    <xf numFmtId="0" fontId="53" fillId="0" borderId="0" xfId="0" applyFont="1" applyAlignment="1">
      <alignment/>
    </xf>
    <xf numFmtId="184" fontId="63" fillId="0" borderId="21" xfId="0" applyNumberFormat="1" applyFont="1" applyBorder="1" applyAlignment="1">
      <alignment/>
    </xf>
    <xf numFmtId="49" fontId="0" fillId="0" borderId="0" xfId="0" applyNumberFormat="1" applyAlignment="1">
      <alignment/>
    </xf>
    <xf numFmtId="49" fontId="63" fillId="0" borderId="37" xfId="0" applyNumberFormat="1" applyFont="1" applyBorder="1" applyAlignment="1">
      <alignment/>
    </xf>
    <xf numFmtId="49" fontId="63" fillId="0" borderId="18" xfId="0" applyNumberFormat="1" applyFont="1" applyBorder="1" applyAlignment="1">
      <alignment/>
    </xf>
    <xf numFmtId="49" fontId="63" fillId="0" borderId="21" xfId="0" applyNumberFormat="1" applyFont="1" applyBorder="1" applyAlignment="1">
      <alignment/>
    </xf>
    <xf numFmtId="49" fontId="53" fillId="0" borderId="0" xfId="0" applyNumberFormat="1" applyFont="1" applyAlignment="1">
      <alignment/>
    </xf>
    <xf numFmtId="187" fontId="0" fillId="0" borderId="0" xfId="83" applyNumberFormat="1" applyBorder="1" applyAlignment="1">
      <alignment/>
    </xf>
    <xf numFmtId="188" fontId="0" fillId="0" borderId="0" xfId="0" applyNumberFormat="1" applyBorder="1" applyAlignment="1">
      <alignment/>
    </xf>
    <xf numFmtId="0" fontId="63" fillId="0" borderId="13" xfId="0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63" fillId="0" borderId="38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87" fontId="63" fillId="0" borderId="38" xfId="83" applyNumberFormat="1" applyFont="1" applyBorder="1" applyAlignment="1">
      <alignment horizontal="center"/>
    </xf>
    <xf numFmtId="187" fontId="63" fillId="0" borderId="13" xfId="83" applyNumberFormat="1" applyFont="1" applyBorder="1" applyAlignment="1">
      <alignment horizontal="center"/>
    </xf>
  </cellXfs>
  <cellStyles count="165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o" xfId="51"/>
    <cellStyle name="Cálculo" xfId="52"/>
    <cellStyle name="Celda de comprobación" xfId="53"/>
    <cellStyle name="Celda vinculada" xfId="54"/>
    <cellStyle name="Celda vinculada 2" xfId="55"/>
    <cellStyle name="datos principales" xfId="56"/>
    <cellStyle name="datos secundarios" xfId="57"/>
    <cellStyle name="Encabezado 1" xfId="58"/>
    <cellStyle name="Encabezado 1 2" xfId="59"/>
    <cellStyle name="Encabezado 4" xfId="60"/>
    <cellStyle name="Encabezado 4 2" xfId="61"/>
    <cellStyle name="Énfasis1" xfId="62"/>
    <cellStyle name="Énfasis2" xfId="63"/>
    <cellStyle name="Énfasis3" xfId="64"/>
    <cellStyle name="Énfasis4" xfId="65"/>
    <cellStyle name="Énfasis5" xfId="66"/>
    <cellStyle name="Énfasis6" xfId="67"/>
    <cellStyle name="Entrada" xfId="68"/>
    <cellStyle name="Euro" xfId="69"/>
    <cellStyle name="F2" xfId="70"/>
    <cellStyle name="F3" xfId="71"/>
    <cellStyle name="F4" xfId="72"/>
    <cellStyle name="F5" xfId="73"/>
    <cellStyle name="F6" xfId="74"/>
    <cellStyle name="F7" xfId="75"/>
    <cellStyle name="F8" xfId="76"/>
    <cellStyle name="Hyperlink" xfId="77"/>
    <cellStyle name="Hipervínculo 2" xfId="78"/>
    <cellStyle name="Hipervínculo 3" xfId="79"/>
    <cellStyle name="Followed Hyperlink" xfId="80"/>
    <cellStyle name="Incorrecto" xfId="81"/>
    <cellStyle name="linea de totales" xfId="82"/>
    <cellStyle name="Comma" xfId="83"/>
    <cellStyle name="Comma [0]" xfId="84"/>
    <cellStyle name="Millares 10" xfId="85"/>
    <cellStyle name="Millares 11" xfId="86"/>
    <cellStyle name="Millares 2" xfId="87"/>
    <cellStyle name="Millares 2 2" xfId="88"/>
    <cellStyle name="Millares 2 2 2" xfId="89"/>
    <cellStyle name="Millares 2 3" xfId="90"/>
    <cellStyle name="Millares 2 4" xfId="91"/>
    <cellStyle name="Millares 3" xfId="92"/>
    <cellStyle name="Millares 3 2" xfId="93"/>
    <cellStyle name="Millares 3 2 2" xfId="94"/>
    <cellStyle name="Millares 4" xfId="95"/>
    <cellStyle name="Millares 4 2" xfId="96"/>
    <cellStyle name="Millares 4 2 2" xfId="97"/>
    <cellStyle name="Millares 5" xfId="98"/>
    <cellStyle name="Millares 6" xfId="99"/>
    <cellStyle name="Millares 6 2" xfId="100"/>
    <cellStyle name="Millares 7" xfId="101"/>
    <cellStyle name="Millares 7 2" xfId="102"/>
    <cellStyle name="Millares 8" xfId="103"/>
    <cellStyle name="Millares 8 2" xfId="104"/>
    <cellStyle name="Millares 9" xfId="105"/>
    <cellStyle name="Millares 9 2" xfId="106"/>
    <cellStyle name="Currency" xfId="107"/>
    <cellStyle name="Currency [0]" xfId="108"/>
    <cellStyle name="Neutral" xfId="109"/>
    <cellStyle name="Neutral 2" xfId="110"/>
    <cellStyle name="Normal 10" xfId="111"/>
    <cellStyle name="Normal 11" xfId="112"/>
    <cellStyle name="Normal 12" xfId="113"/>
    <cellStyle name="Normal 13" xfId="114"/>
    <cellStyle name="Normal 14" xfId="115"/>
    <cellStyle name="Normal 15" xfId="116"/>
    <cellStyle name="Normal 16" xfId="117"/>
    <cellStyle name="Normal 17" xfId="118"/>
    <cellStyle name="Normal 18" xfId="119"/>
    <cellStyle name="Normal 19" xfId="120"/>
    <cellStyle name="Normal 2" xfId="121"/>
    <cellStyle name="Normal 2 2" xfId="122"/>
    <cellStyle name="Normal 2 3" xfId="123"/>
    <cellStyle name="Normal 20" xfId="124"/>
    <cellStyle name="Normal 21" xfId="125"/>
    <cellStyle name="Normal 22" xfId="126"/>
    <cellStyle name="Normal 23" xfId="127"/>
    <cellStyle name="Normal 24" xfId="128"/>
    <cellStyle name="Normal 24 2" xfId="129"/>
    <cellStyle name="Normal 25" xfId="130"/>
    <cellStyle name="Normal 26" xfId="131"/>
    <cellStyle name="Normal 3" xfId="132"/>
    <cellStyle name="Normal 3 2" xfId="133"/>
    <cellStyle name="Normal 4" xfId="134"/>
    <cellStyle name="Normal 4 2" xfId="135"/>
    <cellStyle name="Normal 5" xfId="136"/>
    <cellStyle name="Normal 6" xfId="137"/>
    <cellStyle name="Normal 7" xfId="138"/>
    <cellStyle name="Normal 8" xfId="139"/>
    <cellStyle name="Normal 9" xfId="140"/>
    <cellStyle name="Notas" xfId="141"/>
    <cellStyle name="Notas 2" xfId="142"/>
    <cellStyle name="Notas 3" xfId="143"/>
    <cellStyle name="Notas al pie" xfId="144"/>
    <cellStyle name="Percent" xfId="145"/>
    <cellStyle name="Porcentaje 2" xfId="146"/>
    <cellStyle name="Porcentaje 3" xfId="147"/>
    <cellStyle name="Porcentaje 4" xfId="148"/>
    <cellStyle name="Porcentaje 5" xfId="149"/>
    <cellStyle name="Porcentaje 5 2" xfId="150"/>
    <cellStyle name="Porcentaje 6" xfId="151"/>
    <cellStyle name="Porcentual 2" xfId="152"/>
    <cellStyle name="Porcentual 2 2" xfId="153"/>
    <cellStyle name="Porcentual 3" xfId="154"/>
    <cellStyle name="Porcentual 4" xfId="155"/>
    <cellStyle name="Porcentual 5" xfId="156"/>
    <cellStyle name="Porcentual 6" xfId="157"/>
    <cellStyle name="Porcentual 7" xfId="158"/>
    <cellStyle name="Porcentual 8" xfId="159"/>
    <cellStyle name="Salida" xfId="160"/>
    <cellStyle name="Separador de milhares_Plan1" xfId="161"/>
    <cellStyle name="Standard 2" xfId="162"/>
    <cellStyle name="subtitulos de las filas" xfId="163"/>
    <cellStyle name="Texto de advertencia" xfId="164"/>
    <cellStyle name="Texto de advertencia 2" xfId="165"/>
    <cellStyle name="Texto explicativo" xfId="166"/>
    <cellStyle name="Texto explicativo 2" xfId="167"/>
    <cellStyle name="Título" xfId="168"/>
    <cellStyle name="Título 2" xfId="169"/>
    <cellStyle name="Título 2 2" xfId="170"/>
    <cellStyle name="Título 3" xfId="171"/>
    <cellStyle name="Título 3 2" xfId="172"/>
    <cellStyle name="Título 4" xfId="173"/>
    <cellStyle name="titulo del informe" xfId="174"/>
    <cellStyle name="titulos de las columnas" xfId="175"/>
    <cellStyle name="titulos de las filas" xfId="176"/>
    <cellStyle name="Total" xfId="177"/>
    <cellStyle name="Total 2" xfId="17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8</xdr:col>
      <xdr:colOff>723900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628650</xdr:colOff>
      <xdr:row>0</xdr:row>
      <xdr:rowOff>0</xdr:rowOff>
    </xdr:from>
    <xdr:to>
      <xdr:col>3</xdr:col>
      <xdr:colOff>1447800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R79"/>
  <sheetViews>
    <sheetView showGridLines="0" tabSelected="1" zoomScalePageLayoutView="0" workbookViewId="0" topLeftCell="A1">
      <selection activeCell="F9" sqref="F9:J9"/>
    </sheetView>
  </sheetViews>
  <sheetFormatPr defaultColWidth="11.421875" defaultRowHeight="15"/>
  <cols>
    <col min="2" max="2" width="11.421875" style="54" customWidth="1"/>
    <col min="17" max="17" width="14.140625" style="0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6:10" ht="15.75" thickBot="1">
      <c r="F9" s="63" t="s">
        <v>30</v>
      </c>
      <c r="G9" s="64"/>
      <c r="H9" s="64"/>
      <c r="I9" s="64"/>
      <c r="J9" s="65"/>
    </row>
    <row r="10" spans="3:11" ht="15">
      <c r="C10" s="54"/>
      <c r="D10" s="54"/>
      <c r="E10" s="54"/>
      <c r="K10" s="50" t="s">
        <v>24</v>
      </c>
    </row>
    <row r="11" ht="15.75" thickBot="1"/>
    <row r="12" spans="7:9" ht="15.75" thickBot="1">
      <c r="G12" s="66" t="s">
        <v>20</v>
      </c>
      <c r="H12" s="67"/>
      <c r="I12" s="68"/>
    </row>
    <row r="13" ht="15.75" thickBot="1"/>
    <row r="14" spans="2:16" ht="15.75" thickBot="1">
      <c r="B14" s="55" t="s">
        <v>1</v>
      </c>
      <c r="C14" s="4" t="s">
        <v>2</v>
      </c>
      <c r="D14" s="4" t="s">
        <v>3</v>
      </c>
      <c r="E14" s="4" t="s">
        <v>4</v>
      </c>
      <c r="F14" s="4" t="s">
        <v>5</v>
      </c>
      <c r="G14" s="4" t="s">
        <v>6</v>
      </c>
      <c r="H14" s="4" t="s">
        <v>7</v>
      </c>
      <c r="I14" s="4" t="s">
        <v>8</v>
      </c>
      <c r="J14" s="4" t="s">
        <v>9</v>
      </c>
      <c r="K14" s="4" t="s">
        <v>10</v>
      </c>
      <c r="L14" s="4" t="s">
        <v>11</v>
      </c>
      <c r="M14" s="4" t="s">
        <v>12</v>
      </c>
      <c r="N14" s="4" t="s">
        <v>13</v>
      </c>
      <c r="O14" s="5" t="s">
        <v>14</v>
      </c>
      <c r="P14" s="6" t="s">
        <v>15</v>
      </c>
    </row>
    <row r="15" spans="2:16" ht="15">
      <c r="B15" s="56">
        <v>2007</v>
      </c>
      <c r="C15" s="7">
        <v>2450.494</v>
      </c>
      <c r="D15" s="8">
        <v>2422.1096000000002</v>
      </c>
      <c r="E15" s="8">
        <v>2285.8608</v>
      </c>
      <c r="F15" s="8">
        <v>1893.5893999999998</v>
      </c>
      <c r="G15" s="8">
        <v>1292.6028000000001</v>
      </c>
      <c r="H15" s="8">
        <v>1337.062</v>
      </c>
      <c r="I15" s="8">
        <v>1516.0018</v>
      </c>
      <c r="J15" s="8">
        <v>1648.95191</v>
      </c>
      <c r="K15" s="8">
        <v>1887.7976</v>
      </c>
      <c r="L15" s="8">
        <v>2155.5757999999996</v>
      </c>
      <c r="M15" s="8">
        <v>2418.888</v>
      </c>
      <c r="N15" s="8">
        <v>2134.717</v>
      </c>
      <c r="O15" s="9">
        <f aca="true" t="shared" si="0" ref="O15:O20">SUM(C15:N15)</f>
        <v>23443.65071</v>
      </c>
      <c r="P15" s="10"/>
    </row>
    <row r="16" spans="2:16" ht="15">
      <c r="B16" s="56">
        <v>2008</v>
      </c>
      <c r="C16" s="11">
        <v>2717.727</v>
      </c>
      <c r="D16" s="1">
        <v>2598.286</v>
      </c>
      <c r="E16" s="1">
        <v>2131.903</v>
      </c>
      <c r="F16" s="1">
        <v>1989.312</v>
      </c>
      <c r="G16" s="1">
        <v>1550.191</v>
      </c>
      <c r="H16" s="1">
        <v>1171.348</v>
      </c>
      <c r="I16" s="1">
        <v>1637.3652</v>
      </c>
      <c r="J16" s="1">
        <v>1497.4748</v>
      </c>
      <c r="K16" s="1">
        <v>1866.0484</v>
      </c>
      <c r="L16" s="1">
        <v>2338.467</v>
      </c>
      <c r="M16" s="1">
        <v>2594.684</v>
      </c>
      <c r="N16" s="1">
        <v>2594.684</v>
      </c>
      <c r="O16" s="12">
        <f t="shared" si="0"/>
        <v>24687.490400000002</v>
      </c>
      <c r="P16" s="10">
        <f>+O16/O15-1</f>
        <v>0.053056569788827</v>
      </c>
    </row>
    <row r="17" spans="2:16" ht="15">
      <c r="B17" s="56">
        <v>2009</v>
      </c>
      <c r="C17" s="11">
        <v>2909.9316</v>
      </c>
      <c r="D17" s="1">
        <v>2638.9712000000004</v>
      </c>
      <c r="E17" s="1">
        <v>2590.55</v>
      </c>
      <c r="F17" s="1">
        <v>2458.8024</v>
      </c>
      <c r="G17" s="1">
        <v>1878.234</v>
      </c>
      <c r="H17" s="1">
        <v>1479.037</v>
      </c>
      <c r="I17" s="1">
        <v>1409.055</v>
      </c>
      <c r="J17" s="1">
        <v>1824.0233999999998</v>
      </c>
      <c r="K17" s="1">
        <v>1933.012</v>
      </c>
      <c r="L17" s="1">
        <v>2290.68</v>
      </c>
      <c r="M17" s="1">
        <v>2529.1877999999997</v>
      </c>
      <c r="N17" s="1">
        <v>2733.1316</v>
      </c>
      <c r="O17" s="12">
        <f t="shared" si="0"/>
        <v>26674.615999999998</v>
      </c>
      <c r="P17" s="10">
        <f>+O17/O16-1</f>
        <v>0.08049119484417089</v>
      </c>
    </row>
    <row r="18" spans="2:16" ht="15">
      <c r="B18" s="56">
        <v>2010</v>
      </c>
      <c r="C18" s="11">
        <v>3016.105</v>
      </c>
      <c r="D18" s="1">
        <v>2997.999</v>
      </c>
      <c r="E18" s="1">
        <v>3038.674</v>
      </c>
      <c r="F18" s="1">
        <v>2381.519</v>
      </c>
      <c r="G18" s="1">
        <v>1871.809</v>
      </c>
      <c r="H18" s="1">
        <v>1944.012</v>
      </c>
      <c r="I18" s="1">
        <v>1603.6524</v>
      </c>
      <c r="J18" s="1">
        <v>1822.761</v>
      </c>
      <c r="K18" s="1">
        <v>2260.9988</v>
      </c>
      <c r="L18" s="1">
        <v>2516.2326</v>
      </c>
      <c r="M18" s="1">
        <v>2746.017</v>
      </c>
      <c r="N18" s="1">
        <v>3169</v>
      </c>
      <c r="O18" s="12">
        <f t="shared" si="0"/>
        <v>29368.779799999997</v>
      </c>
      <c r="P18" s="10">
        <f>+O18/O17-1</f>
        <v>0.10100103409173711</v>
      </c>
    </row>
    <row r="19" spans="2:16" ht="15">
      <c r="B19" s="56">
        <v>2011</v>
      </c>
      <c r="C19" s="11">
        <v>3396</v>
      </c>
      <c r="D19" s="1">
        <v>2986.195</v>
      </c>
      <c r="E19" s="1">
        <v>2993.2968</v>
      </c>
      <c r="F19" s="1">
        <v>2511.143</v>
      </c>
      <c r="G19" s="1">
        <v>2031.422</v>
      </c>
      <c r="H19" s="1">
        <v>1704.751</v>
      </c>
      <c r="I19" s="1">
        <v>1717.514</v>
      </c>
      <c r="J19" s="1">
        <v>2005.394</v>
      </c>
      <c r="K19" s="1">
        <v>2152.0693300000003</v>
      </c>
      <c r="L19" s="1">
        <v>2637.64589</v>
      </c>
      <c r="M19" s="1">
        <v>2960.494</v>
      </c>
      <c r="N19" s="1">
        <v>3145.802</v>
      </c>
      <c r="O19" s="12">
        <f t="shared" si="0"/>
        <v>30241.727020000002</v>
      </c>
      <c r="P19" s="10">
        <f>+O19/O18-1</f>
        <v>0.029723646196564424</v>
      </c>
    </row>
    <row r="20" spans="2:16" ht="15">
      <c r="B20" s="56">
        <v>2012</v>
      </c>
      <c r="C20" s="11">
        <v>3350.276</v>
      </c>
      <c r="D20" s="1">
        <v>3263.016</v>
      </c>
      <c r="E20" s="1">
        <v>3024.13</v>
      </c>
      <c r="F20" s="1">
        <v>2591.907</v>
      </c>
      <c r="G20" s="1">
        <v>2168.935</v>
      </c>
      <c r="H20" s="1">
        <v>1733.105</v>
      </c>
      <c r="I20" s="1">
        <v>1869.952</v>
      </c>
      <c r="J20" s="1">
        <v>2147.404</v>
      </c>
      <c r="K20" s="1">
        <v>2304.44</v>
      </c>
      <c r="L20" s="1">
        <v>3063.514</v>
      </c>
      <c r="M20" s="1">
        <v>3334.903</v>
      </c>
      <c r="N20" s="1">
        <v>3269.501</v>
      </c>
      <c r="O20" s="12">
        <f t="shared" si="0"/>
        <v>32121.08299999999</v>
      </c>
      <c r="P20" s="10">
        <f>+O20/O19-1</f>
        <v>0.062144466113231545</v>
      </c>
    </row>
    <row r="21" spans="2:16" ht="15">
      <c r="B21" s="56">
        <v>2013</v>
      </c>
      <c r="C21" s="11">
        <v>3729.729</v>
      </c>
      <c r="D21" s="1">
        <v>3238.771</v>
      </c>
      <c r="E21" s="1">
        <v>2799.32806</v>
      </c>
      <c r="F21" s="1">
        <v>2841.051</v>
      </c>
      <c r="G21" s="1">
        <v>2295.3404</v>
      </c>
      <c r="H21" s="1">
        <v>1869.149</v>
      </c>
      <c r="I21" s="1">
        <v>1960.02162</v>
      </c>
      <c r="J21" s="1">
        <v>2155.776</v>
      </c>
      <c r="K21" s="1">
        <v>2498.342</v>
      </c>
      <c r="L21" s="1">
        <v>3084.625</v>
      </c>
      <c r="M21" s="1">
        <v>2969.525</v>
      </c>
      <c r="N21" s="1">
        <v>3229.267</v>
      </c>
      <c r="O21" s="12">
        <f aca="true" t="shared" si="1" ref="O21:O26">SUM(C21:N21)</f>
        <v>32670.925080000005</v>
      </c>
      <c r="P21" s="10">
        <f aca="true" t="shared" si="2" ref="P21:P26">O21/O20-1</f>
        <v>0.017117793942377668</v>
      </c>
    </row>
    <row r="22" spans="2:16" ht="15">
      <c r="B22" s="56">
        <v>2014</v>
      </c>
      <c r="C22" s="11">
        <v>3493.488</v>
      </c>
      <c r="D22" s="1">
        <v>3080.186</v>
      </c>
      <c r="E22" s="1">
        <v>3058.48023</v>
      </c>
      <c r="F22" s="1">
        <v>2706.07071</v>
      </c>
      <c r="G22" s="1">
        <v>2125.66135</v>
      </c>
      <c r="H22" s="1">
        <v>1885.24621</v>
      </c>
      <c r="I22" s="1">
        <v>2176.20646</v>
      </c>
      <c r="J22" s="1">
        <v>2145.0415</v>
      </c>
      <c r="K22" s="1">
        <v>2471.4507200000003</v>
      </c>
      <c r="L22" s="1">
        <v>3120.23975</v>
      </c>
      <c r="M22" s="1">
        <v>2995.61507</v>
      </c>
      <c r="N22" s="1">
        <v>3392.32075</v>
      </c>
      <c r="O22" s="12">
        <f t="shared" si="1"/>
        <v>32650.00675</v>
      </c>
      <c r="P22" s="10">
        <f t="shared" si="2"/>
        <v>-0.000640273575014505</v>
      </c>
    </row>
    <row r="23" spans="2:16" ht="15">
      <c r="B23" s="56">
        <v>2015</v>
      </c>
      <c r="C23" s="11">
        <v>3257.65006</v>
      </c>
      <c r="D23" s="1">
        <v>3408.86031</v>
      </c>
      <c r="E23" s="1">
        <v>3579.04997</v>
      </c>
      <c r="F23" s="1">
        <v>2848.02277</v>
      </c>
      <c r="G23" s="1">
        <v>2343.1245099999996</v>
      </c>
      <c r="H23" s="1">
        <v>2071.60718</v>
      </c>
      <c r="I23" s="1">
        <v>2079.13722</v>
      </c>
      <c r="J23" s="1">
        <v>2259.51846</v>
      </c>
      <c r="K23" s="1">
        <v>2489.56111</v>
      </c>
      <c r="L23" s="1">
        <v>2693.4619</v>
      </c>
      <c r="M23" s="1">
        <v>2965.59749</v>
      </c>
      <c r="N23" s="1">
        <v>3543.98167</v>
      </c>
      <c r="O23" s="12">
        <f t="shared" si="1"/>
        <v>33539.572649999995</v>
      </c>
      <c r="P23" s="10">
        <f t="shared" si="2"/>
        <v>0.027245504321373293</v>
      </c>
    </row>
    <row r="24" spans="2:16" ht="15">
      <c r="B24" s="56">
        <v>2016</v>
      </c>
      <c r="C24" s="11">
        <v>3490.01535</v>
      </c>
      <c r="D24" s="1">
        <v>3900.96998</v>
      </c>
      <c r="E24" s="1">
        <v>3267.602</v>
      </c>
      <c r="F24" s="1">
        <v>2648.37516</v>
      </c>
      <c r="G24" s="1">
        <v>2074.20777</v>
      </c>
      <c r="H24" s="1">
        <v>1946.4248300000002</v>
      </c>
      <c r="I24" s="1">
        <v>2128.52058</v>
      </c>
      <c r="J24" s="1">
        <v>2571.41475</v>
      </c>
      <c r="K24" s="1">
        <v>2693.45003</v>
      </c>
      <c r="L24" s="1">
        <v>3024.5217000000002</v>
      </c>
      <c r="M24" s="1">
        <v>3329.39765</v>
      </c>
      <c r="N24" s="1">
        <v>3829.19985</v>
      </c>
      <c r="O24" s="12">
        <f t="shared" si="1"/>
        <v>34904.09965</v>
      </c>
      <c r="P24" s="10">
        <f t="shared" si="2"/>
        <v>0.0406840902309471</v>
      </c>
    </row>
    <row r="25" spans="2:16" ht="15">
      <c r="B25" s="56">
        <v>2017</v>
      </c>
      <c r="C25" s="11">
        <v>3526.33768</v>
      </c>
      <c r="D25" s="1">
        <v>3457.49838</v>
      </c>
      <c r="E25" s="1">
        <v>3903.25681</v>
      </c>
      <c r="F25" s="1">
        <v>2724.1663</v>
      </c>
      <c r="G25" s="1">
        <v>2442.9530700000005</v>
      </c>
      <c r="H25" s="1">
        <v>2117.1085099999996</v>
      </c>
      <c r="I25" s="1">
        <v>2241.95592</v>
      </c>
      <c r="J25" s="1">
        <v>2475.42158</v>
      </c>
      <c r="K25" s="1">
        <v>2650.81454</v>
      </c>
      <c r="L25" s="1">
        <v>3037.2448200000003</v>
      </c>
      <c r="M25" s="1">
        <v>3276.67759</v>
      </c>
      <c r="N25" s="1">
        <v>3555.9364100000003</v>
      </c>
      <c r="O25" s="12">
        <f t="shared" si="1"/>
        <v>35409.37161</v>
      </c>
      <c r="P25" s="10">
        <f t="shared" si="2"/>
        <v>0.01447600611580313</v>
      </c>
    </row>
    <row r="26" spans="2:16" s="27" customFormat="1" ht="15">
      <c r="B26" s="56">
        <v>2018</v>
      </c>
      <c r="C26" s="11">
        <v>3777.62246</v>
      </c>
      <c r="D26" s="1">
        <v>3389.45296</v>
      </c>
      <c r="E26" s="1">
        <v>3432.4525299999996</v>
      </c>
      <c r="F26" s="1">
        <v>3117.3388</v>
      </c>
      <c r="G26" s="1">
        <v>2543.7256799999996</v>
      </c>
      <c r="H26" s="1">
        <v>1964.2427</v>
      </c>
      <c r="I26" s="1">
        <v>2145.64626</v>
      </c>
      <c r="J26" s="1">
        <v>2297.93633</v>
      </c>
      <c r="K26" s="1">
        <v>2542.7205700000004</v>
      </c>
      <c r="L26" s="1">
        <v>3328.9599900000003</v>
      </c>
      <c r="M26" s="1">
        <v>3505.99046</v>
      </c>
      <c r="N26" s="1">
        <v>3022.23197</v>
      </c>
      <c r="O26" s="12">
        <f t="shared" si="1"/>
        <v>35068.32071</v>
      </c>
      <c r="P26" s="10">
        <f t="shared" si="2"/>
        <v>-0.009631656380586162</v>
      </c>
    </row>
    <row r="27" spans="2:16" s="27" customFormat="1" ht="15">
      <c r="B27" s="56">
        <v>2019</v>
      </c>
      <c r="C27" s="11">
        <v>3409.19008</v>
      </c>
      <c r="D27" s="1">
        <v>3439.01541</v>
      </c>
      <c r="E27" s="1">
        <v>3026.11705</v>
      </c>
      <c r="F27" s="1">
        <v>2718.23613</v>
      </c>
      <c r="G27" s="1">
        <v>2396.0619100000004</v>
      </c>
      <c r="H27" s="1">
        <v>1889.7981000000002</v>
      </c>
      <c r="I27" s="1">
        <v>1955.8767</v>
      </c>
      <c r="J27" s="1">
        <v>2057.62375</v>
      </c>
      <c r="K27" s="1">
        <v>2307.66162</v>
      </c>
      <c r="L27" s="1">
        <v>2534.49838</v>
      </c>
      <c r="M27" s="1">
        <v>3103.42097</v>
      </c>
      <c r="N27" s="1">
        <v>3388.84092</v>
      </c>
      <c r="O27" s="12">
        <f>SUM(C27:N27)</f>
        <v>32226.34102</v>
      </c>
      <c r="P27" s="10">
        <f>O27/O26-1</f>
        <v>-0.08104122559793936</v>
      </c>
    </row>
    <row r="28" spans="2:16" s="27" customFormat="1" ht="15">
      <c r="B28" s="56" t="s">
        <v>27</v>
      </c>
      <c r="C28" s="11">
        <v>3566.17217</v>
      </c>
      <c r="D28" s="1">
        <v>3301.2958900000003</v>
      </c>
      <c r="E28" s="1">
        <v>3421.04122</v>
      </c>
      <c r="F28" s="1">
        <v>2452.72807</v>
      </c>
      <c r="G28" s="1">
        <v>2091.23851</v>
      </c>
      <c r="H28" s="1">
        <v>1861.94841</v>
      </c>
      <c r="I28" s="1">
        <v>1908.00444</v>
      </c>
      <c r="J28" s="1">
        <v>1908.00444</v>
      </c>
      <c r="K28" s="1">
        <v>2463.9411</v>
      </c>
      <c r="L28" s="1">
        <v>2906.5936100000004</v>
      </c>
      <c r="M28" s="1">
        <v>2825.3792000000003</v>
      </c>
      <c r="N28" s="1">
        <v>3455.61989</v>
      </c>
      <c r="O28" s="12">
        <f>SUM(C28:N28)</f>
        <v>32161.96695</v>
      </c>
      <c r="P28" s="10">
        <f>O28/O27-1</f>
        <v>-0.0019975606278120894</v>
      </c>
    </row>
    <row r="29" spans="2:16" s="27" customFormat="1" ht="15.75" thickBot="1">
      <c r="B29" s="57" t="s">
        <v>29</v>
      </c>
      <c r="C29" s="22">
        <v>3358.23914</v>
      </c>
      <c r="D29" s="24">
        <v>2864.6271100000004</v>
      </c>
      <c r="E29" s="24">
        <v>3356.83904</v>
      </c>
      <c r="F29" s="24">
        <v>2613.3602</v>
      </c>
      <c r="G29" s="24">
        <v>1972.1837</v>
      </c>
      <c r="H29" s="24">
        <v>1827.01523</v>
      </c>
      <c r="I29" s="24">
        <v>1809.8655800000001</v>
      </c>
      <c r="J29" s="24">
        <v>1983.8081599999998</v>
      </c>
      <c r="K29" s="24">
        <v>2305.7649300000003</v>
      </c>
      <c r="L29" s="24">
        <v>2536.1576299999997</v>
      </c>
      <c r="M29" s="24">
        <v>3039.78492</v>
      </c>
      <c r="N29" s="24"/>
      <c r="O29" s="25"/>
      <c r="P29" s="26"/>
    </row>
    <row r="30" spans="2:5" s="27" customFormat="1" ht="15.75" thickBot="1">
      <c r="B30" s="58" t="s">
        <v>26</v>
      </c>
      <c r="C30" s="59"/>
      <c r="D30" s="59"/>
      <c r="E30" s="60"/>
    </row>
    <row r="31" spans="2:15" ht="15.75" thickBot="1">
      <c r="B31"/>
      <c r="E31" s="21"/>
      <c r="G31" s="66" t="s">
        <v>16</v>
      </c>
      <c r="H31" s="67"/>
      <c r="I31" s="68"/>
      <c r="K31" s="27"/>
      <c r="L31" s="27"/>
      <c r="M31" s="27"/>
      <c r="N31" s="27"/>
      <c r="O31" s="27"/>
    </row>
    <row r="32" ht="15.75" thickBot="1"/>
    <row r="33" spans="2:16" ht="15.75" thickBot="1">
      <c r="B33" s="55" t="s">
        <v>1</v>
      </c>
      <c r="C33" s="4" t="s">
        <v>2</v>
      </c>
      <c r="D33" s="4" t="s">
        <v>3</v>
      </c>
      <c r="E33" s="4" t="s">
        <v>4</v>
      </c>
      <c r="F33" s="4" t="s">
        <v>5</v>
      </c>
      <c r="G33" s="4" t="s">
        <v>6</v>
      </c>
      <c r="H33" s="4" t="s">
        <v>7</v>
      </c>
      <c r="I33" s="4" t="s">
        <v>8</v>
      </c>
      <c r="J33" s="4" t="s">
        <v>9</v>
      </c>
      <c r="K33" s="4" t="s">
        <v>10</v>
      </c>
      <c r="L33" s="4" t="s">
        <v>11</v>
      </c>
      <c r="M33" s="4" t="s">
        <v>12</v>
      </c>
      <c r="N33" s="4" t="s">
        <v>13</v>
      </c>
      <c r="O33" s="5" t="s">
        <v>14</v>
      </c>
      <c r="P33" s="6" t="s">
        <v>15</v>
      </c>
    </row>
    <row r="34" spans="2:16" ht="15">
      <c r="B34" s="56">
        <v>2007</v>
      </c>
      <c r="C34" s="7">
        <v>49071.68</v>
      </c>
      <c r="D34" s="8">
        <v>43936.23</v>
      </c>
      <c r="E34" s="8">
        <v>42158.82</v>
      </c>
      <c r="F34" s="8">
        <v>37943.53</v>
      </c>
      <c r="G34" s="8">
        <v>28260.36</v>
      </c>
      <c r="H34" s="8">
        <v>28184.88</v>
      </c>
      <c r="I34" s="8">
        <v>32826.15</v>
      </c>
      <c r="J34" s="8">
        <v>34384.99</v>
      </c>
      <c r="K34" s="8">
        <v>42609.09</v>
      </c>
      <c r="L34" s="8">
        <v>55028.71</v>
      </c>
      <c r="M34" s="8">
        <v>54201.27</v>
      </c>
      <c r="N34" s="8">
        <v>52794.4</v>
      </c>
      <c r="O34" s="9">
        <f aca="true" t="shared" si="3" ref="O34:O39">SUM(C34:N34)</f>
        <v>501400.11000000004</v>
      </c>
      <c r="P34" s="10"/>
    </row>
    <row r="35" spans="2:16" ht="15">
      <c r="B35" s="56">
        <v>2008</v>
      </c>
      <c r="C35" s="11">
        <v>59085.9</v>
      </c>
      <c r="D35" s="1">
        <v>55724.64</v>
      </c>
      <c r="E35" s="1">
        <v>48953.63</v>
      </c>
      <c r="F35" s="1">
        <v>46688.97</v>
      </c>
      <c r="G35" s="1">
        <v>38023.56</v>
      </c>
      <c r="H35" s="1">
        <v>29999.15</v>
      </c>
      <c r="I35" s="1">
        <v>40372.94</v>
      </c>
      <c r="J35" s="1">
        <v>37439.25</v>
      </c>
      <c r="K35" s="1">
        <v>44817.16</v>
      </c>
      <c r="L35" s="1">
        <v>54033.45</v>
      </c>
      <c r="M35" s="1">
        <v>56455.45</v>
      </c>
      <c r="N35" s="1">
        <v>56455.45</v>
      </c>
      <c r="O35" s="12">
        <f t="shared" si="3"/>
        <v>568049.55</v>
      </c>
      <c r="P35" s="10">
        <f>+O35/O34-1</f>
        <v>0.13292665611900234</v>
      </c>
    </row>
    <row r="36" spans="2:16" ht="15">
      <c r="B36" s="56">
        <v>2009</v>
      </c>
      <c r="C36" s="11">
        <v>60827.95</v>
      </c>
      <c r="D36" s="1">
        <v>55846.32</v>
      </c>
      <c r="E36" s="1">
        <v>55646.98</v>
      </c>
      <c r="F36" s="1">
        <v>53895.66</v>
      </c>
      <c r="G36" s="1">
        <v>43230.23</v>
      </c>
      <c r="H36" s="1">
        <v>34610.07</v>
      </c>
      <c r="I36" s="1">
        <v>38695.29</v>
      </c>
      <c r="J36" s="1">
        <v>42939.01</v>
      </c>
      <c r="K36" s="1">
        <v>45403.37</v>
      </c>
      <c r="L36" s="1">
        <v>51313.67</v>
      </c>
      <c r="M36" s="1">
        <v>53416.68</v>
      </c>
      <c r="N36" s="1">
        <v>59094.5</v>
      </c>
      <c r="O36" s="12">
        <f t="shared" si="3"/>
        <v>594919.73</v>
      </c>
      <c r="P36" s="10">
        <f>+O36/O35-1</f>
        <v>0.047302528450202885</v>
      </c>
    </row>
    <row r="37" spans="2:16" ht="15">
      <c r="B37" s="56">
        <v>2010</v>
      </c>
      <c r="C37" s="11">
        <v>62334</v>
      </c>
      <c r="D37" s="1">
        <v>62316.57</v>
      </c>
      <c r="E37" s="1">
        <v>64815.04</v>
      </c>
      <c r="F37" s="1">
        <v>53012.76</v>
      </c>
      <c r="G37" s="1">
        <v>42611.81</v>
      </c>
      <c r="H37" s="1">
        <v>43348.36</v>
      </c>
      <c r="I37" s="1">
        <v>37444.61</v>
      </c>
      <c r="J37" s="1">
        <v>44018.96</v>
      </c>
      <c r="K37" s="1">
        <v>54170.06</v>
      </c>
      <c r="L37" s="1">
        <v>58662.36</v>
      </c>
      <c r="M37" s="1">
        <v>62519.44</v>
      </c>
      <c r="N37" s="1">
        <v>69676.77</v>
      </c>
      <c r="O37" s="12">
        <f t="shared" si="3"/>
        <v>654930.74</v>
      </c>
      <c r="P37" s="10">
        <f>+O37/O36-1</f>
        <v>0.10087244879237733</v>
      </c>
    </row>
    <row r="38" spans="2:16" ht="15">
      <c r="B38" s="56">
        <v>2011</v>
      </c>
      <c r="C38" s="11">
        <v>74028.95</v>
      </c>
      <c r="D38" s="1">
        <v>67221.05</v>
      </c>
      <c r="E38" s="1">
        <v>69150</v>
      </c>
      <c r="F38" s="1">
        <v>58730.75</v>
      </c>
      <c r="G38" s="1">
        <v>49751.97</v>
      </c>
      <c r="H38" s="1">
        <v>41834.36</v>
      </c>
      <c r="I38" s="1">
        <v>44545.49</v>
      </c>
      <c r="J38" s="1">
        <v>51274.26</v>
      </c>
      <c r="K38" s="1">
        <v>55301.23</v>
      </c>
      <c r="L38" s="1">
        <v>64165.25</v>
      </c>
      <c r="M38" s="1">
        <v>71799</v>
      </c>
      <c r="N38" s="1">
        <v>73816</v>
      </c>
      <c r="O38" s="12">
        <f t="shared" si="3"/>
        <v>721618.3099999999</v>
      </c>
      <c r="P38" s="10">
        <f>+O38/O37-1</f>
        <v>0.10182385087009349</v>
      </c>
    </row>
    <row r="39" spans="2:16" ht="15">
      <c r="B39" s="56">
        <v>2012</v>
      </c>
      <c r="C39" s="11">
        <v>81153</v>
      </c>
      <c r="D39" s="1">
        <v>80078</v>
      </c>
      <c r="E39" s="1">
        <v>75615</v>
      </c>
      <c r="F39" s="1">
        <v>66410</v>
      </c>
      <c r="G39" s="1">
        <v>57933</v>
      </c>
      <c r="H39" s="1">
        <v>45757</v>
      </c>
      <c r="I39" s="1">
        <v>52033</v>
      </c>
      <c r="J39" s="1">
        <v>57874</v>
      </c>
      <c r="K39" s="1">
        <v>63660</v>
      </c>
      <c r="L39" s="1">
        <v>81392</v>
      </c>
      <c r="M39" s="1">
        <v>85937</v>
      </c>
      <c r="N39" s="1">
        <v>81554</v>
      </c>
      <c r="O39" s="12">
        <f t="shared" si="3"/>
        <v>829396</v>
      </c>
      <c r="P39" s="10">
        <f>+O39/O38-1</f>
        <v>0.14935553672411683</v>
      </c>
    </row>
    <row r="40" spans="2:16" ht="15">
      <c r="B40" s="56">
        <v>2013</v>
      </c>
      <c r="C40" s="11">
        <v>94649</v>
      </c>
      <c r="D40" s="1">
        <v>84113</v>
      </c>
      <c r="E40" s="1">
        <v>76793.07</v>
      </c>
      <c r="F40" s="1">
        <v>76259</v>
      </c>
      <c r="G40" s="1">
        <v>64137.079999999994</v>
      </c>
      <c r="H40" s="1">
        <v>55629</v>
      </c>
      <c r="I40" s="1">
        <v>54888.44</v>
      </c>
      <c r="J40" s="1">
        <v>64067</v>
      </c>
      <c r="K40" s="1">
        <v>71783</v>
      </c>
      <c r="L40" s="1">
        <v>89422</v>
      </c>
      <c r="M40" s="1">
        <v>87517</v>
      </c>
      <c r="N40" s="1">
        <v>89018</v>
      </c>
      <c r="O40" s="12">
        <f aca="true" t="shared" si="4" ref="O40:O45">SUM(C40:N40)</f>
        <v>908275.5900000001</v>
      </c>
      <c r="P40" s="10">
        <f aca="true" t="shared" si="5" ref="P40:P45">O40/O39-1</f>
        <v>0.09510485943988156</v>
      </c>
    </row>
    <row r="41" spans="2:16" ht="15">
      <c r="B41" s="56">
        <v>2014</v>
      </c>
      <c r="C41" s="11">
        <v>96904</v>
      </c>
      <c r="D41" s="1">
        <v>83941</v>
      </c>
      <c r="E41" s="1">
        <v>89987.37</v>
      </c>
      <c r="F41" s="1">
        <v>78093.37</v>
      </c>
      <c r="G41" s="1">
        <v>64723.38</v>
      </c>
      <c r="H41" s="1">
        <v>56397.46</v>
      </c>
      <c r="I41" s="1">
        <v>67555.74</v>
      </c>
      <c r="J41" s="1">
        <v>67913.22</v>
      </c>
      <c r="K41" s="1">
        <v>78341.89</v>
      </c>
      <c r="L41" s="1">
        <v>95968.79</v>
      </c>
      <c r="M41" s="1">
        <v>91052.93</v>
      </c>
      <c r="N41" s="1">
        <v>100585.1</v>
      </c>
      <c r="O41" s="12">
        <f t="shared" si="4"/>
        <v>971464.2500000001</v>
      </c>
      <c r="P41" s="10">
        <f t="shared" si="5"/>
        <v>0.0695699198521893</v>
      </c>
    </row>
    <row r="42" spans="2:16" ht="15">
      <c r="B42" s="56">
        <v>2015</v>
      </c>
      <c r="C42" s="11">
        <v>95395.77</v>
      </c>
      <c r="D42" s="1">
        <v>98438.11</v>
      </c>
      <c r="E42" s="1">
        <v>108327.29</v>
      </c>
      <c r="F42" s="1">
        <v>89580.95</v>
      </c>
      <c r="G42" s="1">
        <v>73862.55</v>
      </c>
      <c r="H42" s="1">
        <v>65241.81</v>
      </c>
      <c r="I42" s="1">
        <v>69636.9</v>
      </c>
      <c r="J42" s="1">
        <v>73333.64</v>
      </c>
      <c r="K42" s="1">
        <v>80878.45</v>
      </c>
      <c r="L42" s="1">
        <v>88717.62</v>
      </c>
      <c r="M42" s="1">
        <v>96924.03</v>
      </c>
      <c r="N42" s="1">
        <v>109647.81</v>
      </c>
      <c r="O42" s="12">
        <f t="shared" si="4"/>
        <v>1049984.93</v>
      </c>
      <c r="P42" s="10">
        <f t="shared" si="5"/>
        <v>0.08082714315014661</v>
      </c>
    </row>
    <row r="43" spans="2:16" ht="15">
      <c r="B43" s="56">
        <v>2016</v>
      </c>
      <c r="C43" s="11">
        <v>107224.18</v>
      </c>
      <c r="D43" s="1">
        <v>114041.19</v>
      </c>
      <c r="E43" s="1">
        <v>98443.84</v>
      </c>
      <c r="F43" s="1">
        <v>86507.36</v>
      </c>
      <c r="G43" s="1">
        <v>69805.08</v>
      </c>
      <c r="H43" s="1">
        <v>63942.79</v>
      </c>
      <c r="I43" s="1">
        <v>73351.86</v>
      </c>
      <c r="J43" s="1">
        <v>87641.71</v>
      </c>
      <c r="K43" s="1">
        <v>88040.1</v>
      </c>
      <c r="L43" s="1">
        <v>102156.94</v>
      </c>
      <c r="M43" s="1">
        <v>110117.84</v>
      </c>
      <c r="N43" s="1">
        <v>125326.71</v>
      </c>
      <c r="O43" s="12">
        <f t="shared" si="4"/>
        <v>1126599.5999999999</v>
      </c>
      <c r="P43" s="10">
        <f t="shared" si="5"/>
        <v>0.07296739963686893</v>
      </c>
    </row>
    <row r="44" spans="2:16" ht="15">
      <c r="B44" s="56">
        <v>2017</v>
      </c>
      <c r="C44" s="11">
        <v>113741.42000000001</v>
      </c>
      <c r="D44" s="1">
        <v>117141.75</v>
      </c>
      <c r="E44" s="1">
        <v>119100.9</v>
      </c>
      <c r="F44" s="1">
        <v>93184.86</v>
      </c>
      <c r="G44" s="1">
        <v>87557.89</v>
      </c>
      <c r="H44" s="1">
        <v>75549.35</v>
      </c>
      <c r="I44" s="1">
        <v>80231.97000000002</v>
      </c>
      <c r="J44" s="1">
        <v>89878.49999999999</v>
      </c>
      <c r="K44" s="1">
        <v>95390.69</v>
      </c>
      <c r="L44" s="1">
        <v>112478.72</v>
      </c>
      <c r="M44" s="1">
        <v>117336.65</v>
      </c>
      <c r="N44" s="1">
        <v>123651.73999999999</v>
      </c>
      <c r="O44" s="12">
        <f t="shared" si="4"/>
        <v>1225244.4399999997</v>
      </c>
      <c r="P44" s="10">
        <f t="shared" si="5"/>
        <v>0.08755980385577966</v>
      </c>
    </row>
    <row r="45" spans="2:16" s="27" customFormat="1" ht="15">
      <c r="B45" s="56">
        <v>2018</v>
      </c>
      <c r="C45" s="11">
        <v>131600.18</v>
      </c>
      <c r="D45" s="1">
        <v>116921.89000000001</v>
      </c>
      <c r="E45" s="1">
        <v>116531.83</v>
      </c>
      <c r="F45" s="1">
        <v>113422.66</v>
      </c>
      <c r="G45" s="1">
        <v>95641.95999999999</v>
      </c>
      <c r="H45" s="1">
        <v>72538.04000000001</v>
      </c>
      <c r="I45" s="1">
        <v>81076</v>
      </c>
      <c r="J45" s="1">
        <v>88203.33</v>
      </c>
      <c r="K45" s="1">
        <v>93693.60999999999</v>
      </c>
      <c r="L45" s="1">
        <v>124757.75</v>
      </c>
      <c r="M45" s="1">
        <v>115988.08</v>
      </c>
      <c r="N45" s="1">
        <v>112312.76000000001</v>
      </c>
      <c r="O45" s="12">
        <f t="shared" si="4"/>
        <v>1262688.09</v>
      </c>
      <c r="P45" s="10">
        <f t="shared" si="5"/>
        <v>0.03056014683894448</v>
      </c>
    </row>
    <row r="46" spans="2:16" s="27" customFormat="1" ht="15">
      <c r="B46" s="56">
        <v>2019</v>
      </c>
      <c r="C46" s="11">
        <v>119717.62</v>
      </c>
      <c r="D46" s="1">
        <v>122500.44</v>
      </c>
      <c r="E46" s="1">
        <v>107476.26</v>
      </c>
      <c r="F46" s="1">
        <v>98851.20999999999</v>
      </c>
      <c r="G46" s="1">
        <v>92488.9</v>
      </c>
      <c r="H46" s="1">
        <v>72114.65</v>
      </c>
      <c r="I46" s="1">
        <v>77061.44</v>
      </c>
      <c r="J46" s="1">
        <v>91601.65</v>
      </c>
      <c r="K46" s="1">
        <v>93682.41</v>
      </c>
      <c r="L46" s="1">
        <v>109837.99</v>
      </c>
      <c r="M46" s="1">
        <v>121145.23</v>
      </c>
      <c r="N46" s="1">
        <v>123922.89</v>
      </c>
      <c r="O46" s="12">
        <f>SUM(C46:N46)</f>
        <v>1230400.69</v>
      </c>
      <c r="P46" s="10">
        <f>O46/O45-1</f>
        <v>-0.025570368688596856</v>
      </c>
    </row>
    <row r="47" spans="2:16" s="27" customFormat="1" ht="15">
      <c r="B47" s="56" t="s">
        <v>27</v>
      </c>
      <c r="C47" s="11">
        <v>130042.51</v>
      </c>
      <c r="D47" s="1">
        <v>120228.45</v>
      </c>
      <c r="E47" s="1">
        <v>123892.23</v>
      </c>
      <c r="F47" s="1">
        <v>87559.52</v>
      </c>
      <c r="G47" s="1">
        <v>81225.58</v>
      </c>
      <c r="H47" s="1">
        <v>77839.37000000001</v>
      </c>
      <c r="I47" s="1">
        <v>78819.34</v>
      </c>
      <c r="J47" s="1">
        <v>78819.34</v>
      </c>
      <c r="K47" s="1">
        <v>104580.1</v>
      </c>
      <c r="L47" s="1">
        <v>120590.28</v>
      </c>
      <c r="M47" s="1">
        <v>120350.40000000001</v>
      </c>
      <c r="N47" s="1">
        <v>142915.69</v>
      </c>
      <c r="O47" s="12">
        <f>SUM(C47:N47)</f>
        <v>1266862.8099999998</v>
      </c>
      <c r="P47" s="10">
        <f>O47/O46-1</f>
        <v>0.029634346190101635</v>
      </c>
    </row>
    <row r="48" spans="2:16" s="27" customFormat="1" ht="15.75" thickBot="1">
      <c r="B48" s="57" t="s">
        <v>29</v>
      </c>
      <c r="C48" s="22">
        <v>127903.81</v>
      </c>
      <c r="D48" s="24">
        <v>114966.97</v>
      </c>
      <c r="E48" s="24">
        <v>138192.6178</v>
      </c>
      <c r="F48" s="24">
        <v>110951.76784999999</v>
      </c>
      <c r="G48" s="24">
        <v>87606.02549000001</v>
      </c>
      <c r="H48" s="24">
        <v>84168.87232</v>
      </c>
      <c r="I48" s="24">
        <v>80646.03711</v>
      </c>
      <c r="J48" s="24">
        <v>92495.92181</v>
      </c>
      <c r="K48" s="24">
        <v>108079.26266</v>
      </c>
      <c r="L48" s="24">
        <v>118670.31181999999</v>
      </c>
      <c r="M48" s="24">
        <v>133656.06056</v>
      </c>
      <c r="N48" s="24"/>
      <c r="O48" s="25"/>
      <c r="P48" s="26"/>
    </row>
    <row r="49" ht="15.75" thickBot="1">
      <c r="B49" s="58" t="s">
        <v>0</v>
      </c>
    </row>
    <row r="50" spans="2:9" ht="15.75" thickBot="1">
      <c r="B50" s="58"/>
      <c r="G50" s="66" t="s">
        <v>21</v>
      </c>
      <c r="H50" s="67"/>
      <c r="I50" s="68"/>
    </row>
    <row r="51" ht="15.75" thickBot="1"/>
    <row r="52" spans="2:18" ht="15.75" thickBot="1">
      <c r="B52" s="55" t="s">
        <v>1</v>
      </c>
      <c r="C52" s="4" t="s">
        <v>2</v>
      </c>
      <c r="D52" s="4" t="s">
        <v>3</v>
      </c>
      <c r="E52" s="4" t="s">
        <v>4</v>
      </c>
      <c r="F52" s="4" t="s">
        <v>5</v>
      </c>
      <c r="G52" s="4" t="s">
        <v>6</v>
      </c>
      <c r="H52" s="4" t="s">
        <v>7</v>
      </c>
      <c r="I52" s="4" t="s">
        <v>8</v>
      </c>
      <c r="J52" s="4" t="s">
        <v>9</v>
      </c>
      <c r="K52" s="4" t="s">
        <v>10</v>
      </c>
      <c r="L52" s="4" t="s">
        <v>11</v>
      </c>
      <c r="M52" s="4" t="s">
        <v>12</v>
      </c>
      <c r="N52" s="4" t="s">
        <v>13</v>
      </c>
      <c r="O52" s="5" t="s">
        <v>17</v>
      </c>
      <c r="P52" s="6" t="s">
        <v>15</v>
      </c>
      <c r="Q52" s="5" t="s">
        <v>28</v>
      </c>
      <c r="R52" s="61" t="s">
        <v>15</v>
      </c>
    </row>
    <row r="53" spans="2:18" ht="15">
      <c r="B53" s="56">
        <v>2007</v>
      </c>
      <c r="C53" s="13">
        <f aca="true" t="shared" si="6" ref="C53:C58">+C34/C15</f>
        <v>20.02521940474043</v>
      </c>
      <c r="D53" s="14">
        <f aca="true" t="shared" si="7" ref="D53:O53">+D34/D15</f>
        <v>18.139653961158487</v>
      </c>
      <c r="E53" s="14">
        <f t="shared" si="7"/>
        <v>18.443301534371646</v>
      </c>
      <c r="F53" s="14">
        <f t="shared" si="7"/>
        <v>20.03788677735522</v>
      </c>
      <c r="G53" s="14">
        <f t="shared" si="7"/>
        <v>21.863143109391377</v>
      </c>
      <c r="H53" s="14">
        <f t="shared" si="7"/>
        <v>21.079710589336923</v>
      </c>
      <c r="I53" s="14">
        <f t="shared" si="7"/>
        <v>21.65310753588815</v>
      </c>
      <c r="J53" s="14">
        <f t="shared" si="7"/>
        <v>20.852633598028945</v>
      </c>
      <c r="K53" s="14">
        <f t="shared" si="7"/>
        <v>22.57079360626372</v>
      </c>
      <c r="L53" s="14">
        <f t="shared" si="7"/>
        <v>25.52854323192903</v>
      </c>
      <c r="M53" s="14">
        <f t="shared" si="7"/>
        <v>22.40751535416274</v>
      </c>
      <c r="N53" s="14">
        <f t="shared" si="7"/>
        <v>24.731334411071817</v>
      </c>
      <c r="O53" s="15">
        <f t="shared" si="7"/>
        <v>21.387458642954677</v>
      </c>
      <c r="P53" s="10"/>
      <c r="Q53" s="15">
        <f aca="true" t="shared" si="8" ref="Q53:Q66">SUM(C34:N34)/SUM(C15:N15)</f>
        <v>21.387458642954677</v>
      </c>
      <c r="R53" s="10"/>
    </row>
    <row r="54" spans="2:18" ht="15">
      <c r="B54" s="56">
        <v>2008</v>
      </c>
      <c r="C54" s="16">
        <f t="shared" si="6"/>
        <v>21.740925413038177</v>
      </c>
      <c r="D54" s="17">
        <f aca="true" t="shared" si="9" ref="D54:O54">+D35/D16</f>
        <v>21.446692165527583</v>
      </c>
      <c r="E54" s="17">
        <f t="shared" si="9"/>
        <v>22.962409640588714</v>
      </c>
      <c r="F54" s="17">
        <f t="shared" si="9"/>
        <v>23.469908189363963</v>
      </c>
      <c r="G54" s="17">
        <f t="shared" si="9"/>
        <v>24.52830651190724</v>
      </c>
      <c r="H54" s="17">
        <f t="shared" si="9"/>
        <v>25.610792010572435</v>
      </c>
      <c r="I54" s="17">
        <f t="shared" si="9"/>
        <v>24.6572603350798</v>
      </c>
      <c r="J54" s="17">
        <f t="shared" si="9"/>
        <v>25.0015893422714</v>
      </c>
      <c r="K54" s="17">
        <f t="shared" si="9"/>
        <v>24.017147679556437</v>
      </c>
      <c r="L54" s="17">
        <f t="shared" si="9"/>
        <v>23.106355573972177</v>
      </c>
      <c r="M54" s="17">
        <f t="shared" si="9"/>
        <v>21.758121605559673</v>
      </c>
      <c r="N54" s="17">
        <f t="shared" si="9"/>
        <v>21.758121605559673</v>
      </c>
      <c r="O54" s="18">
        <f t="shared" si="9"/>
        <v>23.009610972851252</v>
      </c>
      <c r="P54" s="10">
        <f>+O54/O53-1</f>
        <v>0.07584595986727649</v>
      </c>
      <c r="Q54" s="18">
        <f t="shared" si="8"/>
        <v>23.009610972851252</v>
      </c>
      <c r="R54" s="10">
        <f>+Q54/Q53-1</f>
        <v>0.07584595986727649</v>
      </c>
    </row>
    <row r="55" spans="2:18" ht="15">
      <c r="B55" s="56">
        <v>2009</v>
      </c>
      <c r="C55" s="16">
        <f t="shared" si="6"/>
        <v>20.903566942948075</v>
      </c>
      <c r="D55" s="17">
        <f aca="true" t="shared" si="10" ref="D55:O55">+D36/D17</f>
        <v>21.162155918942954</v>
      </c>
      <c r="E55" s="17">
        <f t="shared" si="10"/>
        <v>21.480758912200113</v>
      </c>
      <c r="F55" s="17">
        <f t="shared" si="10"/>
        <v>21.919475920472504</v>
      </c>
      <c r="G55" s="17">
        <f t="shared" si="10"/>
        <v>23.016423938657272</v>
      </c>
      <c r="H55" s="17">
        <f t="shared" si="10"/>
        <v>23.400408509050145</v>
      </c>
      <c r="I55" s="17">
        <f t="shared" si="10"/>
        <v>27.461873383224926</v>
      </c>
      <c r="J55" s="17">
        <f t="shared" si="10"/>
        <v>23.540821899543616</v>
      </c>
      <c r="K55" s="17">
        <f t="shared" si="10"/>
        <v>23.48840565914749</v>
      </c>
      <c r="L55" s="17">
        <f t="shared" si="10"/>
        <v>22.401064312780484</v>
      </c>
      <c r="M55" s="17">
        <f t="shared" si="10"/>
        <v>21.12009238697103</v>
      </c>
      <c r="N55" s="17">
        <f t="shared" si="10"/>
        <v>21.62153479912932</v>
      </c>
      <c r="O55" s="18">
        <f t="shared" si="10"/>
        <v>22.302841397979265</v>
      </c>
      <c r="P55" s="10">
        <f>+O55/O54-1</f>
        <v>-0.030716276590069036</v>
      </c>
      <c r="Q55" s="18">
        <f t="shared" si="8"/>
        <v>22.302841397979265</v>
      </c>
      <c r="R55" s="10">
        <f>+Q55/Q54-1</f>
        <v>-0.030716276590069036</v>
      </c>
    </row>
    <row r="56" spans="2:18" ht="15">
      <c r="B56" s="56">
        <v>2010</v>
      </c>
      <c r="C56" s="16">
        <f t="shared" si="6"/>
        <v>20.66705237383977</v>
      </c>
      <c r="D56" s="17">
        <f aca="true" t="shared" si="11" ref="D56:O56">+D37/D18</f>
        <v>20.78605429821691</v>
      </c>
      <c r="E56" s="17">
        <f t="shared" si="11"/>
        <v>21.33004066905499</v>
      </c>
      <c r="F56" s="17">
        <f t="shared" si="11"/>
        <v>22.26006175050462</v>
      </c>
      <c r="G56" s="17">
        <f t="shared" si="11"/>
        <v>22.765041732356238</v>
      </c>
      <c r="H56" s="17">
        <f t="shared" si="11"/>
        <v>22.29840145019681</v>
      </c>
      <c r="I56" s="17">
        <f t="shared" si="11"/>
        <v>23.34957999626353</v>
      </c>
      <c r="J56" s="17">
        <f t="shared" si="11"/>
        <v>24.14960600978406</v>
      </c>
      <c r="K56" s="17">
        <f t="shared" si="11"/>
        <v>23.958464728066197</v>
      </c>
      <c r="L56" s="17">
        <f t="shared" si="11"/>
        <v>23.313568069978906</v>
      </c>
      <c r="M56" s="17">
        <f t="shared" si="11"/>
        <v>22.767317172471987</v>
      </c>
      <c r="N56" s="17">
        <f t="shared" si="11"/>
        <v>21.986989586620385</v>
      </c>
      <c r="O56" s="18">
        <f t="shared" si="11"/>
        <v>22.300236661517687</v>
      </c>
      <c r="P56" s="10">
        <f>+O56/O55-1</f>
        <v>-0.00011678944467652386</v>
      </c>
      <c r="Q56" s="18">
        <f t="shared" si="8"/>
        <v>22.300236661517687</v>
      </c>
      <c r="R56" s="10">
        <f>+Q56/Q55-1</f>
        <v>-0.00011678944467652386</v>
      </c>
    </row>
    <row r="57" spans="2:18" ht="17.25" customHeight="1">
      <c r="B57" s="56">
        <v>2011</v>
      </c>
      <c r="C57" s="16">
        <f t="shared" si="6"/>
        <v>21.798866313309777</v>
      </c>
      <c r="D57" s="17">
        <f>+D38/D19</f>
        <v>22.51060295794481</v>
      </c>
      <c r="E57" s="17">
        <f aca="true" t="shared" si="12" ref="E57:M57">+E38/E19</f>
        <v>23.10161825583083</v>
      </c>
      <c r="F57" s="17">
        <f t="shared" si="12"/>
        <v>23.388054762313416</v>
      </c>
      <c r="G57" s="17">
        <f t="shared" si="12"/>
        <v>24.491203698689883</v>
      </c>
      <c r="H57" s="17">
        <f t="shared" si="12"/>
        <v>24.539865352769993</v>
      </c>
      <c r="I57" s="17">
        <f t="shared" si="12"/>
        <v>25.936027304580925</v>
      </c>
      <c r="J57" s="17">
        <f t="shared" si="12"/>
        <v>25.568172638394252</v>
      </c>
      <c r="K57" s="17">
        <f t="shared" si="12"/>
        <v>25.69676972256279</v>
      </c>
      <c r="L57" s="17">
        <f t="shared" si="12"/>
        <v>24.32671127055649</v>
      </c>
      <c r="M57" s="17">
        <f t="shared" si="12"/>
        <v>24.25237139477398</v>
      </c>
      <c r="N57" s="17">
        <f>+N38/N19</f>
        <v>23.464922458565415</v>
      </c>
      <c r="O57" s="18">
        <f>+O38/O19</f>
        <v>23.861676600769737</v>
      </c>
      <c r="P57" s="10">
        <f>+O57/O56-1</f>
        <v>0.0700189851324109</v>
      </c>
      <c r="Q57" s="18">
        <f t="shared" si="8"/>
        <v>23.861676600769737</v>
      </c>
      <c r="R57" s="10">
        <f>+Q57/Q56-1</f>
        <v>0.0700189851324109</v>
      </c>
    </row>
    <row r="58" spans="2:18" ht="17.25" customHeight="1">
      <c r="B58" s="56">
        <v>2012</v>
      </c>
      <c r="C58" s="16">
        <f t="shared" si="6"/>
        <v>24.22278045152101</v>
      </c>
      <c r="D58" s="17">
        <f>+D39/D20</f>
        <v>24.541099400064233</v>
      </c>
      <c r="E58" s="17">
        <f aca="true" t="shared" si="13" ref="E58:M58">+E39/E20</f>
        <v>25.003885414978853</v>
      </c>
      <c r="F58" s="17">
        <f t="shared" si="13"/>
        <v>25.622061285377907</v>
      </c>
      <c r="G58" s="17">
        <f t="shared" si="13"/>
        <v>26.71034401676399</v>
      </c>
      <c r="H58" s="17">
        <f t="shared" si="13"/>
        <v>26.40174715323076</v>
      </c>
      <c r="I58" s="17">
        <f t="shared" si="13"/>
        <v>27.82584793620371</v>
      </c>
      <c r="J58" s="17">
        <f t="shared" si="13"/>
        <v>26.95068091518876</v>
      </c>
      <c r="K58" s="17">
        <f t="shared" si="13"/>
        <v>27.624932738539513</v>
      </c>
      <c r="L58" s="17">
        <f t="shared" si="13"/>
        <v>26.568182812286803</v>
      </c>
      <c r="M58" s="17">
        <f t="shared" si="13"/>
        <v>25.768965394195874</v>
      </c>
      <c r="N58" s="17">
        <f>+N39/N20</f>
        <v>24.943867581016185</v>
      </c>
      <c r="O58" s="18">
        <f>+O39/O20</f>
        <v>25.82092266316177</v>
      </c>
      <c r="P58" s="10">
        <f>+O58/O57-1</f>
        <v>0.08210848278485305</v>
      </c>
      <c r="Q58" s="18">
        <f t="shared" si="8"/>
        <v>25.82092266316177</v>
      </c>
      <c r="R58" s="10">
        <f>+Q58/Q57-1</f>
        <v>0.08210848278485305</v>
      </c>
    </row>
    <row r="59" spans="2:18" ht="17.25" customHeight="1">
      <c r="B59" s="56">
        <v>2013</v>
      </c>
      <c r="C59" s="16">
        <f aca="true" t="shared" si="14" ref="C59:N59">C40/C21</f>
        <v>25.37691076214921</v>
      </c>
      <c r="D59" s="17">
        <f t="shared" si="14"/>
        <v>25.970653683140917</v>
      </c>
      <c r="E59" s="17">
        <f t="shared" si="14"/>
        <v>27.43267968385242</v>
      </c>
      <c r="F59" s="17">
        <f t="shared" si="14"/>
        <v>26.841827197047852</v>
      </c>
      <c r="G59" s="17">
        <f t="shared" si="14"/>
        <v>27.942295617678315</v>
      </c>
      <c r="H59" s="17">
        <f t="shared" si="14"/>
        <v>29.761672290438057</v>
      </c>
      <c r="I59" s="17">
        <f t="shared" si="14"/>
        <v>28.003997221214327</v>
      </c>
      <c r="J59" s="17">
        <f t="shared" si="14"/>
        <v>29.718764843842777</v>
      </c>
      <c r="K59" s="17">
        <f t="shared" si="14"/>
        <v>28.732255231669644</v>
      </c>
      <c r="L59" s="17">
        <f t="shared" si="14"/>
        <v>28.98958544393565</v>
      </c>
      <c r="M59" s="17">
        <f t="shared" si="14"/>
        <v>29.4717168570731</v>
      </c>
      <c r="N59" s="17">
        <f t="shared" si="14"/>
        <v>27.56600801358327</v>
      </c>
      <c r="O59" s="18">
        <f aca="true" t="shared" si="15" ref="O59:O64">AVERAGE(C59:N59)</f>
        <v>27.984030570468793</v>
      </c>
      <c r="P59" s="10">
        <f aca="true" t="shared" si="16" ref="P59:P64">O59/O58-1</f>
        <v>0.08377345517529045</v>
      </c>
      <c r="Q59" s="18">
        <f t="shared" si="8"/>
        <v>27.800730704011027</v>
      </c>
      <c r="R59" s="10">
        <f aca="true" t="shared" si="17" ref="R59:R64">Q59/Q58-1</f>
        <v>0.07667456607481382</v>
      </c>
    </row>
    <row r="60" spans="2:18" ht="17.25" customHeight="1">
      <c r="B60" s="56">
        <v>2014</v>
      </c>
      <c r="C60" s="16">
        <f>+C41/C22</f>
        <v>27.73846654117604</v>
      </c>
      <c r="D60" s="17">
        <f aca="true" t="shared" si="18" ref="D60:K60">D41/D22</f>
        <v>27.251925695396316</v>
      </c>
      <c r="E60" s="17">
        <f t="shared" si="18"/>
        <v>29.422250017290448</v>
      </c>
      <c r="F60" s="17">
        <f t="shared" si="18"/>
        <v>28.85858440853528</v>
      </c>
      <c r="G60" s="17">
        <f t="shared" si="18"/>
        <v>30.448584860424734</v>
      </c>
      <c r="H60" s="17">
        <f t="shared" si="18"/>
        <v>29.9151695417014</v>
      </c>
      <c r="I60" s="17">
        <f t="shared" si="18"/>
        <v>31.042891031579792</v>
      </c>
      <c r="J60" s="17">
        <f t="shared" si="18"/>
        <v>31.660562278165717</v>
      </c>
      <c r="K60" s="17">
        <f t="shared" si="18"/>
        <v>31.69874655643548</v>
      </c>
      <c r="L60" s="17">
        <v>30.756864115970572</v>
      </c>
      <c r="M60" s="17">
        <v>30.395403906150065</v>
      </c>
      <c r="N60" s="17">
        <v>29.65082237580276</v>
      </c>
      <c r="O60" s="18">
        <f t="shared" si="15"/>
        <v>29.903355944052382</v>
      </c>
      <c r="P60" s="10">
        <f t="shared" si="16"/>
        <v>0.06858645214635484</v>
      </c>
      <c r="Q60" s="18">
        <f t="shared" si="8"/>
        <v>29.753875931434536</v>
      </c>
      <c r="R60" s="10">
        <f t="shared" si="17"/>
        <v>0.07025517595987907</v>
      </c>
    </row>
    <row r="61" spans="2:18" ht="17.25" customHeight="1">
      <c r="B61" s="56">
        <v>2015</v>
      </c>
      <c r="C61" s="16">
        <f aca="true" t="shared" si="19" ref="C61:I61">+C42/C23</f>
        <v>29.283614950342457</v>
      </c>
      <c r="D61" s="17">
        <f t="shared" si="19"/>
        <v>28.877132251863966</v>
      </c>
      <c r="E61" s="17">
        <f t="shared" si="19"/>
        <v>30.26705156620096</v>
      </c>
      <c r="F61" s="17">
        <f t="shared" si="19"/>
        <v>31.45373377755684</v>
      </c>
      <c r="G61" s="17">
        <f t="shared" si="19"/>
        <v>31.52310075062977</v>
      </c>
      <c r="H61" s="17">
        <f t="shared" si="19"/>
        <v>31.493330699886837</v>
      </c>
      <c r="I61" s="17">
        <f t="shared" si="19"/>
        <v>33.49317174938554</v>
      </c>
      <c r="J61" s="17">
        <v>32.45542857835293</v>
      </c>
      <c r="K61" s="17">
        <v>32.487031418963646</v>
      </c>
      <c r="L61" s="17">
        <v>32.93813808912612</v>
      </c>
      <c r="M61" s="17">
        <v>32.68280011931086</v>
      </c>
      <c r="N61" s="17">
        <v>30.939158328095978</v>
      </c>
      <c r="O61" s="18">
        <f t="shared" si="15"/>
        <v>31.491141023309655</v>
      </c>
      <c r="P61" s="10">
        <f t="shared" si="16"/>
        <v>0.053097220332993356</v>
      </c>
      <c r="Q61" s="18">
        <f t="shared" si="8"/>
        <v>31.30585296828462</v>
      </c>
      <c r="R61" s="10">
        <f t="shared" si="17"/>
        <v>0.05216049970855874</v>
      </c>
    </row>
    <row r="62" spans="2:18" ht="17.25" customHeight="1">
      <c r="B62" s="56">
        <v>2016</v>
      </c>
      <c r="C62" s="16">
        <v>30.72312561605209</v>
      </c>
      <c r="D62" s="17">
        <v>29.23405988374204</v>
      </c>
      <c r="E62" s="17">
        <v>30.127243158744548</v>
      </c>
      <c r="F62" s="17">
        <v>32.66431482464138</v>
      </c>
      <c r="G62" s="17">
        <v>33.65385136899762</v>
      </c>
      <c r="H62" s="17">
        <v>32.851404798406726</v>
      </c>
      <c r="I62" s="17">
        <v>34.46142860408707</v>
      </c>
      <c r="J62" s="17">
        <v>34.083070418725725</v>
      </c>
      <c r="K62" s="17">
        <v>32.68673969050764</v>
      </c>
      <c r="L62" s="17">
        <v>33.77622980850162</v>
      </c>
      <c r="M62" s="17">
        <v>33.07440311312769</v>
      </c>
      <c r="N62" s="17">
        <v>32.7292162617211</v>
      </c>
      <c r="O62" s="18">
        <f t="shared" si="15"/>
        <v>32.50542396227127</v>
      </c>
      <c r="P62" s="10">
        <f t="shared" si="16"/>
        <v>0.032208516617763916</v>
      </c>
      <c r="Q62" s="18">
        <f t="shared" si="8"/>
        <v>32.276999300854335</v>
      </c>
      <c r="R62" s="10">
        <f t="shared" si="17"/>
        <v>0.031021238538159857</v>
      </c>
    </row>
    <row r="63" spans="2:18" ht="17.25" customHeight="1">
      <c r="B63" s="56">
        <v>2017</v>
      </c>
      <c r="C63" s="16">
        <v>32.254829321961026</v>
      </c>
      <c r="D63" s="17">
        <v>33.880493098018455</v>
      </c>
      <c r="E63" s="17">
        <v>30.51321135080528</v>
      </c>
      <c r="F63" s="17">
        <v>34.20674427989216</v>
      </c>
      <c r="G63" s="17">
        <v>35.8410036914872</v>
      </c>
      <c r="H63" s="17">
        <v>35.68515720528657</v>
      </c>
      <c r="I63" s="17">
        <v>35.78659566152398</v>
      </c>
      <c r="J63" s="17">
        <v>36.308360857062574</v>
      </c>
      <c r="K63" s="17">
        <v>35.985425823113225</v>
      </c>
      <c r="L63" s="17">
        <v>37.03314242544333</v>
      </c>
      <c r="M63" s="17">
        <v>35.80964155829564</v>
      </c>
      <c r="N63" s="17">
        <v>34.77332711919896</v>
      </c>
      <c r="O63" s="18">
        <f t="shared" si="15"/>
        <v>34.8398276993407</v>
      </c>
      <c r="P63" s="10">
        <f t="shared" si="16"/>
        <v>0.07181582186957325</v>
      </c>
      <c r="Q63" s="18">
        <f t="shared" si="8"/>
        <v>34.60226443707849</v>
      </c>
      <c r="R63" s="10">
        <f t="shared" si="17"/>
        <v>0.07204093275680079</v>
      </c>
    </row>
    <row r="64" spans="2:18" s="27" customFormat="1" ht="17.25" customHeight="1">
      <c r="B64" s="56">
        <v>2018</v>
      </c>
      <c r="C64" s="16">
        <v>34.83677402743947</v>
      </c>
      <c r="D64" s="17">
        <v>34.49579958177086</v>
      </c>
      <c r="E64" s="17">
        <v>33.95001940492969</v>
      </c>
      <c r="F64" s="17">
        <v>36.384450737276296</v>
      </c>
      <c r="G64" s="17">
        <v>37.599164387883214</v>
      </c>
      <c r="H64" s="17">
        <v>36.929265411041115</v>
      </c>
      <c r="I64" s="17">
        <v>37.78628449220703</v>
      </c>
      <c r="J64" s="17">
        <v>38.383713616643156</v>
      </c>
      <c r="K64" s="17">
        <v>36.84778072173301</v>
      </c>
      <c r="L64" s="17">
        <v>37.476494272915545</v>
      </c>
      <c r="M64" s="17">
        <v>33.08282818316625</v>
      </c>
      <c r="N64" s="17">
        <v>37.162190432390936</v>
      </c>
      <c r="O64" s="18">
        <f t="shared" si="15"/>
        <v>36.244563772449716</v>
      </c>
      <c r="P64" s="10">
        <f t="shared" si="16"/>
        <v>0.04031983410571227</v>
      </c>
      <c r="Q64" s="18">
        <f t="shared" si="8"/>
        <v>36.00651711959321</v>
      </c>
      <c r="R64" s="10">
        <f t="shared" si="17"/>
        <v>0.040582681664324216</v>
      </c>
    </row>
    <row r="65" spans="2:18" s="27" customFormat="1" ht="17.25" customHeight="1">
      <c r="B65" s="56">
        <v>2019</v>
      </c>
      <c r="C65" s="16">
        <v>35.116146999934955</v>
      </c>
      <c r="D65" s="17">
        <v>35.62078833487984</v>
      </c>
      <c r="E65" s="17">
        <v>35.51622697476292</v>
      </c>
      <c r="F65" s="17">
        <v>36.36593926076613</v>
      </c>
      <c r="G65" s="17">
        <v>38.60037990420707</v>
      </c>
      <c r="H65" s="17">
        <v>38.159975925470555</v>
      </c>
      <c r="I65" s="17">
        <v>39.399947859698926</v>
      </c>
      <c r="J65" s="17">
        <v>44.51817296529553</v>
      </c>
      <c r="K65" s="17">
        <v>40.59625084894379</v>
      </c>
      <c r="L65" s="17">
        <v>43.33717112101685</v>
      </c>
      <c r="M65" s="17">
        <v>39.03602868288926</v>
      </c>
      <c r="N65" s="17">
        <v>36.56792777395995</v>
      </c>
      <c r="O65" s="18">
        <f>AVERAGE(C65:N65)</f>
        <v>38.56957972098548</v>
      </c>
      <c r="P65" s="10">
        <f>O65/O64-1</f>
        <v>0.06414799094100454</v>
      </c>
      <c r="Q65" s="18">
        <f t="shared" si="8"/>
        <v>38.179968654722565</v>
      </c>
      <c r="R65" s="10">
        <f>Q65/Q64-1</f>
        <v>0.060362726222877416</v>
      </c>
    </row>
    <row r="66" spans="2:18" s="27" customFormat="1" ht="17.25" customHeight="1">
      <c r="B66" s="56" t="s">
        <v>27</v>
      </c>
      <c r="C66" s="16">
        <v>36.46557255254449</v>
      </c>
      <c r="D66" s="17">
        <v>36.418562287671826</v>
      </c>
      <c r="E66" s="17">
        <v>36.21477264749239</v>
      </c>
      <c r="F66" s="17">
        <v>35.698829018579296</v>
      </c>
      <c r="G66" s="17">
        <v>38.84089720593372</v>
      </c>
      <c r="H66" s="17">
        <v>41.80533122289893</v>
      </c>
      <c r="I66" s="17">
        <v>41.30983049494371</v>
      </c>
      <c r="J66" s="17">
        <v>41.30983049494371</v>
      </c>
      <c r="K66" s="17">
        <v>42.44423699900943</v>
      </c>
      <c r="L66" s="17">
        <v>41.48852443118114</v>
      </c>
      <c r="M66" s="17">
        <v>42.596193813559616</v>
      </c>
      <c r="N66" s="17">
        <v>41.357468283353356</v>
      </c>
      <c r="O66" s="18">
        <f>AVERAGE(C66:N66)</f>
        <v>39.6625041210093</v>
      </c>
      <c r="P66" s="10">
        <f>O66/O65-1</f>
        <v>0.028336435292531048</v>
      </c>
      <c r="Q66" s="18">
        <f t="shared" si="8"/>
        <v>39.39009115858816</v>
      </c>
      <c r="R66" s="10">
        <f>Q66/Q65-1</f>
        <v>0.031695219941358266</v>
      </c>
    </row>
    <row r="67" spans="2:18" s="27" customFormat="1" ht="15.75" thickBot="1">
      <c r="B67" s="57" t="s">
        <v>29</v>
      </c>
      <c r="C67" s="28">
        <v>38.08656997547828</v>
      </c>
      <c r="D67" s="23">
        <v>40.13331075401293</v>
      </c>
      <c r="E67" s="23">
        <v>37.57975821112517</v>
      </c>
      <c r="F67" s="23">
        <v>42.45559714653953</v>
      </c>
      <c r="G67" s="23">
        <v>44.420824231535846</v>
      </c>
      <c r="H67" s="23">
        <v>46.069058942655886</v>
      </c>
      <c r="I67" s="23">
        <v>44.559130800200094</v>
      </c>
      <c r="J67" s="23">
        <v>46.62543671057387</v>
      </c>
      <c r="K67" s="23">
        <v>46.873495755701335</v>
      </c>
      <c r="L67" s="23">
        <v>46.79137858635387</v>
      </c>
      <c r="M67" s="23">
        <v>43.9689201958407</v>
      </c>
      <c r="N67" s="23"/>
      <c r="O67" s="53"/>
      <c r="P67" s="26"/>
      <c r="Q67" s="53"/>
      <c r="R67" s="26"/>
    </row>
    <row r="68" ht="15">
      <c r="B68" s="58" t="s">
        <v>0</v>
      </c>
    </row>
    <row r="69" spans="2:5" ht="15">
      <c r="B69" s="58" t="s">
        <v>18</v>
      </c>
      <c r="C69" s="2"/>
      <c r="D69" s="2"/>
      <c r="E69" s="3"/>
    </row>
    <row r="71" ht="15">
      <c r="B71" s="54" t="s">
        <v>19</v>
      </c>
    </row>
    <row r="73" spans="6:8" ht="15">
      <c r="F73" s="19"/>
      <c r="G73" s="20"/>
      <c r="H73" s="20"/>
    </row>
    <row r="74" ht="15">
      <c r="F74" s="21"/>
    </row>
    <row r="75" ht="15">
      <c r="F75" s="21"/>
    </row>
    <row r="76" ht="15">
      <c r="F76" s="21"/>
    </row>
    <row r="77" ht="15">
      <c r="F77" s="21"/>
    </row>
    <row r="78" ht="15">
      <c r="F78" s="21"/>
    </row>
    <row r="79" ht="15">
      <c r="F79" s="21"/>
    </row>
  </sheetData>
  <sheetProtection/>
  <mergeCells count="4">
    <mergeCell ref="F9:J9"/>
    <mergeCell ref="G12:I12"/>
    <mergeCell ref="G31:I31"/>
    <mergeCell ref="G50:I50"/>
  </mergeCells>
  <hyperlinks>
    <hyperlink ref="K10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15:O22 N23:O23 N42:O42 O29 N33:N41 O43 O62:P62 O24 O32:O41 O63:O65 O25:P26 O44:P46 O27" formulaRange="1"/>
    <ignoredError sqref="C59 Q66" formula="1"/>
    <ignoredError sqref="B28:B29 B47:B48 B66:B67" numberStoredAsText="1"/>
    <ignoredError sqref="Q53:Q65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E193"/>
  <sheetViews>
    <sheetView showGridLines="0" zoomScalePageLayoutView="0" workbookViewId="0" topLeftCell="A1">
      <pane ySplit="11" topLeftCell="A171" activePane="bottomLeft" state="frozen"/>
      <selection pane="topLeft" activeCell="A1" sqref="A1"/>
      <selection pane="bottomLeft" activeCell="C190" sqref="C190:E190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421875" style="29" customWidth="1"/>
    <col min="4" max="4" width="25.28125" style="29" customWidth="1"/>
    <col min="5" max="5" width="26.8515625" style="30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3:5" ht="15.75" thickBot="1">
      <c r="C9" s="69" t="s">
        <v>25</v>
      </c>
      <c r="D9" s="70"/>
      <c r="E9" s="31" t="s">
        <v>22</v>
      </c>
    </row>
    <row r="11" spans="2:5" s="35" customFormat="1" ht="30">
      <c r="B11" s="32" t="s">
        <v>23</v>
      </c>
      <c r="C11" s="33" t="s">
        <v>20</v>
      </c>
      <c r="D11" s="34" t="s">
        <v>16</v>
      </c>
      <c r="E11" s="51" t="s">
        <v>21</v>
      </c>
    </row>
    <row r="12" spans="2:5" ht="15">
      <c r="B12" s="36">
        <v>39083</v>
      </c>
      <c r="C12" s="37">
        <v>2450.494</v>
      </c>
      <c r="D12" s="38">
        <v>49071.68</v>
      </c>
      <c r="E12" s="39">
        <v>20.02521940474043</v>
      </c>
    </row>
    <row r="13" spans="2:5" ht="15">
      <c r="B13" s="40">
        <v>39114</v>
      </c>
      <c r="C13" s="41">
        <v>2422.1096000000002</v>
      </c>
      <c r="D13" s="42">
        <v>43936.23</v>
      </c>
      <c r="E13" s="43">
        <v>18.139653961158487</v>
      </c>
    </row>
    <row r="14" spans="2:5" ht="15">
      <c r="B14" s="40">
        <v>39142</v>
      </c>
      <c r="C14" s="41">
        <v>2285.8608</v>
      </c>
      <c r="D14" s="42">
        <v>42158.82</v>
      </c>
      <c r="E14" s="43">
        <v>18.443301534371646</v>
      </c>
    </row>
    <row r="15" spans="2:5" ht="15">
      <c r="B15" s="40">
        <v>39173</v>
      </c>
      <c r="C15" s="41">
        <v>1893.5893999999998</v>
      </c>
      <c r="D15" s="42">
        <v>37943.53</v>
      </c>
      <c r="E15" s="43">
        <v>20.03788677735522</v>
      </c>
    </row>
    <row r="16" spans="2:5" ht="15">
      <c r="B16" s="40">
        <v>39203</v>
      </c>
      <c r="C16" s="41">
        <v>1292.6028000000001</v>
      </c>
      <c r="D16" s="42">
        <v>28260.36</v>
      </c>
      <c r="E16" s="43">
        <v>21.863143109391377</v>
      </c>
    </row>
    <row r="17" spans="2:5" ht="15">
      <c r="B17" s="40">
        <v>39234</v>
      </c>
      <c r="C17" s="41">
        <v>1337.062</v>
      </c>
      <c r="D17" s="42">
        <v>28184.88</v>
      </c>
      <c r="E17" s="43">
        <v>21.079710589336923</v>
      </c>
    </row>
    <row r="18" spans="2:5" ht="15">
      <c r="B18" s="40">
        <v>39264</v>
      </c>
      <c r="C18" s="41">
        <v>1516.0018</v>
      </c>
      <c r="D18" s="42">
        <v>32826.15</v>
      </c>
      <c r="E18" s="43">
        <v>21.65310753588815</v>
      </c>
    </row>
    <row r="19" spans="2:5" ht="15">
      <c r="B19" s="40">
        <v>39295</v>
      </c>
      <c r="C19" s="41">
        <v>1648.95191</v>
      </c>
      <c r="D19" s="42">
        <v>34384.99</v>
      </c>
      <c r="E19" s="43">
        <v>20.852633598028945</v>
      </c>
    </row>
    <row r="20" spans="2:5" ht="15">
      <c r="B20" s="40">
        <v>39326</v>
      </c>
      <c r="C20" s="41">
        <v>1887.7976</v>
      </c>
      <c r="D20" s="42">
        <v>42609.09</v>
      </c>
      <c r="E20" s="43">
        <v>22.57079360626372</v>
      </c>
    </row>
    <row r="21" spans="2:5" ht="15">
      <c r="B21" s="40">
        <v>39356</v>
      </c>
      <c r="C21" s="41">
        <v>2155.5757999999996</v>
      </c>
      <c r="D21" s="42">
        <v>55028.71</v>
      </c>
      <c r="E21" s="43">
        <v>25.52854323192903</v>
      </c>
    </row>
    <row r="22" spans="2:5" ht="15">
      <c r="B22" s="40">
        <v>39387</v>
      </c>
      <c r="C22" s="41">
        <v>2418.888</v>
      </c>
      <c r="D22" s="42">
        <v>54201.27</v>
      </c>
      <c r="E22" s="43">
        <v>22.40751535416274</v>
      </c>
    </row>
    <row r="23" spans="2:5" ht="15">
      <c r="B23" s="44">
        <v>39417</v>
      </c>
      <c r="C23" s="41">
        <v>2134.717</v>
      </c>
      <c r="D23" s="42">
        <v>52794.4</v>
      </c>
      <c r="E23" s="43">
        <v>24.731334411071817</v>
      </c>
    </row>
    <row r="24" spans="2:5" ht="15">
      <c r="B24" s="36">
        <v>39448</v>
      </c>
      <c r="C24" s="37">
        <v>2717.727</v>
      </c>
      <c r="D24" s="38">
        <v>59085.9</v>
      </c>
      <c r="E24" s="45">
        <v>21.740925413038177</v>
      </c>
    </row>
    <row r="25" spans="2:5" ht="15">
      <c r="B25" s="40">
        <v>39479</v>
      </c>
      <c r="C25" s="41">
        <v>2598.286</v>
      </c>
      <c r="D25" s="42">
        <v>55724.64</v>
      </c>
      <c r="E25" s="46">
        <v>21.446692165527583</v>
      </c>
    </row>
    <row r="26" spans="2:5" ht="15">
      <c r="B26" s="40">
        <v>39508</v>
      </c>
      <c r="C26" s="41">
        <v>2131.903</v>
      </c>
      <c r="D26" s="42">
        <v>48953.63</v>
      </c>
      <c r="E26" s="46">
        <v>22.962409640588714</v>
      </c>
    </row>
    <row r="27" spans="2:5" ht="15">
      <c r="B27" s="40">
        <v>39539</v>
      </c>
      <c r="C27" s="41">
        <v>1989.312</v>
      </c>
      <c r="D27" s="42">
        <v>46688.97</v>
      </c>
      <c r="E27" s="46">
        <v>23.469908189363963</v>
      </c>
    </row>
    <row r="28" spans="2:5" ht="15">
      <c r="B28" s="40">
        <v>39569</v>
      </c>
      <c r="C28" s="41">
        <v>1550.191</v>
      </c>
      <c r="D28" s="42">
        <v>38023.56</v>
      </c>
      <c r="E28" s="46">
        <v>24.52830651190724</v>
      </c>
    </row>
    <row r="29" spans="2:5" ht="15">
      <c r="B29" s="40">
        <v>39600</v>
      </c>
      <c r="C29" s="41">
        <v>1171.348</v>
      </c>
      <c r="D29" s="42">
        <v>29999.15</v>
      </c>
      <c r="E29" s="46">
        <v>25.610792010572435</v>
      </c>
    </row>
    <row r="30" spans="2:5" ht="15">
      <c r="B30" s="40">
        <v>39630</v>
      </c>
      <c r="C30" s="41">
        <v>1637.3652</v>
      </c>
      <c r="D30" s="42">
        <v>40372.94</v>
      </c>
      <c r="E30" s="46">
        <v>24.6572603350798</v>
      </c>
    </row>
    <row r="31" spans="2:5" ht="15">
      <c r="B31" s="40">
        <v>39661</v>
      </c>
      <c r="C31" s="41">
        <v>1497.4748</v>
      </c>
      <c r="D31" s="42">
        <v>37439.25</v>
      </c>
      <c r="E31" s="46">
        <v>25.0015893422714</v>
      </c>
    </row>
    <row r="32" spans="2:5" ht="15">
      <c r="B32" s="40">
        <v>39692</v>
      </c>
      <c r="C32" s="41">
        <v>1866.0484</v>
      </c>
      <c r="D32" s="42">
        <v>44817.16</v>
      </c>
      <c r="E32" s="46">
        <v>24.017147679556437</v>
      </c>
    </row>
    <row r="33" spans="2:5" ht="15">
      <c r="B33" s="40">
        <v>39722</v>
      </c>
      <c r="C33" s="41">
        <v>2338.467</v>
      </c>
      <c r="D33" s="42">
        <v>54033.45</v>
      </c>
      <c r="E33" s="46">
        <v>23.106355573972177</v>
      </c>
    </row>
    <row r="34" spans="2:5" ht="15">
      <c r="B34" s="40">
        <v>39753</v>
      </c>
      <c r="C34" s="41">
        <v>2594.684</v>
      </c>
      <c r="D34" s="42">
        <v>56455.45</v>
      </c>
      <c r="E34" s="46">
        <v>21.758121605559673</v>
      </c>
    </row>
    <row r="35" spans="2:5" ht="15">
      <c r="B35" s="44">
        <v>39783</v>
      </c>
      <c r="C35" s="47">
        <v>2594.684</v>
      </c>
      <c r="D35" s="48">
        <v>56455.45</v>
      </c>
      <c r="E35" s="49">
        <v>21.758121605559673</v>
      </c>
    </row>
    <row r="36" spans="2:5" ht="15">
      <c r="B36" s="40">
        <v>39814</v>
      </c>
      <c r="C36" s="37">
        <v>2909.9316</v>
      </c>
      <c r="D36" s="38">
        <v>60827.95</v>
      </c>
      <c r="E36" s="39">
        <v>20.903566942948075</v>
      </c>
    </row>
    <row r="37" spans="2:5" ht="15">
      <c r="B37" s="40">
        <v>39845</v>
      </c>
      <c r="C37" s="41">
        <v>2638.9712000000004</v>
      </c>
      <c r="D37" s="42">
        <v>55846.32</v>
      </c>
      <c r="E37" s="43">
        <v>21.162155918942954</v>
      </c>
    </row>
    <row r="38" spans="2:5" ht="15">
      <c r="B38" s="40">
        <v>39873</v>
      </c>
      <c r="C38" s="41">
        <v>2590.55</v>
      </c>
      <c r="D38" s="42">
        <v>55646.98</v>
      </c>
      <c r="E38" s="43">
        <v>21.480758912200113</v>
      </c>
    </row>
    <row r="39" spans="2:5" ht="15">
      <c r="B39" s="40">
        <v>39904</v>
      </c>
      <c r="C39" s="41">
        <v>2458.8024</v>
      </c>
      <c r="D39" s="42">
        <v>53895.66</v>
      </c>
      <c r="E39" s="43">
        <v>21.919475920472504</v>
      </c>
    </row>
    <row r="40" spans="2:5" ht="15">
      <c r="B40" s="40">
        <v>39934</v>
      </c>
      <c r="C40" s="41">
        <v>1878.234</v>
      </c>
      <c r="D40" s="42">
        <v>43230.23</v>
      </c>
      <c r="E40" s="43">
        <v>23.016423938657272</v>
      </c>
    </row>
    <row r="41" spans="2:5" ht="15">
      <c r="B41" s="40">
        <v>39965</v>
      </c>
      <c r="C41" s="41">
        <v>1479.037</v>
      </c>
      <c r="D41" s="42">
        <v>34610.07</v>
      </c>
      <c r="E41" s="43">
        <v>23.400408509050145</v>
      </c>
    </row>
    <row r="42" spans="2:5" ht="15">
      <c r="B42" s="40">
        <v>39995</v>
      </c>
      <c r="C42" s="41">
        <v>1409.055</v>
      </c>
      <c r="D42" s="42">
        <v>38695.29</v>
      </c>
      <c r="E42" s="43">
        <v>27.461873383224926</v>
      </c>
    </row>
    <row r="43" spans="2:5" ht="15">
      <c r="B43" s="40">
        <v>40026</v>
      </c>
      <c r="C43" s="41">
        <v>1824.0233999999998</v>
      </c>
      <c r="D43" s="42">
        <v>42939.01</v>
      </c>
      <c r="E43" s="43">
        <v>23.540821899543616</v>
      </c>
    </row>
    <row r="44" spans="2:5" ht="15">
      <c r="B44" s="40">
        <v>40057</v>
      </c>
      <c r="C44" s="41">
        <v>1933.012</v>
      </c>
      <c r="D44" s="42">
        <v>45403.37</v>
      </c>
      <c r="E44" s="43">
        <v>23.48840565914749</v>
      </c>
    </row>
    <row r="45" spans="2:5" ht="15">
      <c r="B45" s="40">
        <v>40087</v>
      </c>
      <c r="C45" s="41">
        <v>2290.68</v>
      </c>
      <c r="D45" s="42">
        <v>51313.67</v>
      </c>
      <c r="E45" s="43">
        <v>22.401064312780484</v>
      </c>
    </row>
    <row r="46" spans="2:5" ht="15">
      <c r="B46" s="40">
        <v>40118</v>
      </c>
      <c r="C46" s="41">
        <v>2529.1877999999997</v>
      </c>
      <c r="D46" s="42">
        <v>53416.68</v>
      </c>
      <c r="E46" s="43">
        <v>21.12009238697103</v>
      </c>
    </row>
    <row r="47" spans="2:5" ht="15">
      <c r="B47" s="40">
        <v>40148</v>
      </c>
      <c r="C47" s="41">
        <v>2733.1316</v>
      </c>
      <c r="D47" s="42">
        <v>59094.5</v>
      </c>
      <c r="E47" s="43">
        <v>21.62153479912932</v>
      </c>
    </row>
    <row r="48" spans="2:5" ht="15">
      <c r="B48" s="36">
        <v>40179</v>
      </c>
      <c r="C48" s="37">
        <v>3016.105</v>
      </c>
      <c r="D48" s="38">
        <v>62334</v>
      </c>
      <c r="E48" s="45">
        <v>20.66705237383977</v>
      </c>
    </row>
    <row r="49" spans="2:5" ht="15">
      <c r="B49" s="40">
        <v>40210</v>
      </c>
      <c r="C49" s="41">
        <v>2997.999</v>
      </c>
      <c r="D49" s="42">
        <v>62316.57</v>
      </c>
      <c r="E49" s="46">
        <v>20.78605429821691</v>
      </c>
    </row>
    <row r="50" spans="2:5" ht="15">
      <c r="B50" s="40">
        <v>40238</v>
      </c>
      <c r="C50" s="41">
        <v>3038.674</v>
      </c>
      <c r="D50" s="42">
        <v>64815.04</v>
      </c>
      <c r="E50" s="46">
        <v>21.33004066905499</v>
      </c>
    </row>
    <row r="51" spans="2:5" ht="15">
      <c r="B51" s="40">
        <v>40269</v>
      </c>
      <c r="C51" s="41">
        <v>2381.519</v>
      </c>
      <c r="D51" s="42">
        <v>53012.76</v>
      </c>
      <c r="E51" s="46">
        <v>22.26006175050462</v>
      </c>
    </row>
    <row r="52" spans="2:5" ht="15">
      <c r="B52" s="40">
        <v>40299</v>
      </c>
      <c r="C52" s="41">
        <v>1871.809</v>
      </c>
      <c r="D52" s="42">
        <v>42611.81</v>
      </c>
      <c r="E52" s="46">
        <v>22.765041732356238</v>
      </c>
    </row>
    <row r="53" spans="2:5" ht="15">
      <c r="B53" s="40">
        <v>40330</v>
      </c>
      <c r="C53" s="41">
        <v>1944.012</v>
      </c>
      <c r="D53" s="42">
        <v>43348.36</v>
      </c>
      <c r="E53" s="46">
        <v>22.29840145019681</v>
      </c>
    </row>
    <row r="54" spans="2:5" ht="15">
      <c r="B54" s="40">
        <v>40360</v>
      </c>
      <c r="C54" s="41">
        <v>1603.6524</v>
      </c>
      <c r="D54" s="42">
        <v>37444.61</v>
      </c>
      <c r="E54" s="46">
        <v>23.34957999626353</v>
      </c>
    </row>
    <row r="55" spans="2:5" ht="15">
      <c r="B55" s="40">
        <v>40391</v>
      </c>
      <c r="C55" s="41">
        <v>1822.761</v>
      </c>
      <c r="D55" s="42">
        <v>44018.96</v>
      </c>
      <c r="E55" s="46">
        <v>24.14960600978406</v>
      </c>
    </row>
    <row r="56" spans="2:5" ht="15">
      <c r="B56" s="40">
        <v>40422</v>
      </c>
      <c r="C56" s="41">
        <v>2260.9988</v>
      </c>
      <c r="D56" s="42">
        <v>54170.06</v>
      </c>
      <c r="E56" s="46">
        <v>23.958464728066197</v>
      </c>
    </row>
    <row r="57" spans="2:5" ht="15">
      <c r="B57" s="40">
        <v>40452</v>
      </c>
      <c r="C57" s="41">
        <v>2516.2326</v>
      </c>
      <c r="D57" s="42">
        <v>58662.36</v>
      </c>
      <c r="E57" s="46">
        <v>23.313568069978906</v>
      </c>
    </row>
    <row r="58" spans="2:5" ht="15">
      <c r="B58" s="40">
        <v>40483</v>
      </c>
      <c r="C58" s="41">
        <v>2746.017</v>
      </c>
      <c r="D58" s="42">
        <v>62519.44</v>
      </c>
      <c r="E58" s="46">
        <v>22.767317172471987</v>
      </c>
    </row>
    <row r="59" spans="2:5" ht="15">
      <c r="B59" s="44">
        <v>40513</v>
      </c>
      <c r="C59" s="47">
        <v>3169</v>
      </c>
      <c r="D59" s="48">
        <v>69676.77</v>
      </c>
      <c r="E59" s="49">
        <v>21.986989586620385</v>
      </c>
    </row>
    <row r="60" spans="2:5" ht="15">
      <c r="B60" s="40">
        <v>40544</v>
      </c>
      <c r="C60" s="37">
        <v>3396</v>
      </c>
      <c r="D60" s="38">
        <v>74028.95</v>
      </c>
      <c r="E60" s="39">
        <v>21.798866313309777</v>
      </c>
    </row>
    <row r="61" spans="2:5" ht="15">
      <c r="B61" s="40">
        <v>40575</v>
      </c>
      <c r="C61" s="41">
        <v>2986.195</v>
      </c>
      <c r="D61" s="42">
        <v>67221.05</v>
      </c>
      <c r="E61" s="43">
        <v>22.51060295794481</v>
      </c>
    </row>
    <row r="62" spans="2:5" ht="15">
      <c r="B62" s="40">
        <v>40603</v>
      </c>
      <c r="C62" s="41">
        <v>2993.2968</v>
      </c>
      <c r="D62" s="42">
        <v>69150</v>
      </c>
      <c r="E62" s="43">
        <v>23.10161825583083</v>
      </c>
    </row>
    <row r="63" spans="2:5" ht="15">
      <c r="B63" s="40">
        <v>40634</v>
      </c>
      <c r="C63" s="41">
        <v>2511.143</v>
      </c>
      <c r="D63" s="42">
        <v>58730.75</v>
      </c>
      <c r="E63" s="43">
        <v>23.388054762313416</v>
      </c>
    </row>
    <row r="64" spans="2:5" ht="15">
      <c r="B64" s="40">
        <v>40664</v>
      </c>
      <c r="C64" s="41">
        <v>2031.422</v>
      </c>
      <c r="D64" s="42">
        <v>49751.97</v>
      </c>
      <c r="E64" s="43">
        <v>24.491203698689883</v>
      </c>
    </row>
    <row r="65" spans="2:5" ht="15">
      <c r="B65" s="40">
        <v>40695</v>
      </c>
      <c r="C65" s="41">
        <v>1704.751</v>
      </c>
      <c r="D65" s="42">
        <v>41834.36</v>
      </c>
      <c r="E65" s="43">
        <v>24.539865352769993</v>
      </c>
    </row>
    <row r="66" spans="2:5" ht="15">
      <c r="B66" s="40">
        <v>40725</v>
      </c>
      <c r="C66" s="41">
        <v>1717.514</v>
      </c>
      <c r="D66" s="42">
        <v>44545.49</v>
      </c>
      <c r="E66" s="43">
        <v>25.936027304580925</v>
      </c>
    </row>
    <row r="67" spans="2:5" ht="15">
      <c r="B67" s="40">
        <v>40756</v>
      </c>
      <c r="C67" s="41">
        <v>2005.394</v>
      </c>
      <c r="D67" s="42">
        <v>51274.26</v>
      </c>
      <c r="E67" s="43">
        <v>25.568172638394252</v>
      </c>
    </row>
    <row r="68" spans="2:5" ht="15">
      <c r="B68" s="40">
        <v>40787</v>
      </c>
      <c r="C68" s="41">
        <v>2152.0693300000003</v>
      </c>
      <c r="D68" s="42">
        <v>55301.23</v>
      </c>
      <c r="E68" s="43">
        <v>25.69676972256279</v>
      </c>
    </row>
    <row r="69" spans="2:5" ht="15">
      <c r="B69" s="40">
        <v>40817</v>
      </c>
      <c r="C69" s="41">
        <v>2637.64589</v>
      </c>
      <c r="D69" s="42">
        <v>64165.25</v>
      </c>
      <c r="E69" s="43">
        <v>24.32671127055649</v>
      </c>
    </row>
    <row r="70" spans="2:5" ht="15">
      <c r="B70" s="40">
        <v>40848</v>
      </c>
      <c r="C70" s="41">
        <v>2960.494</v>
      </c>
      <c r="D70" s="42">
        <v>71799</v>
      </c>
      <c r="E70" s="43">
        <v>24.25237139477398</v>
      </c>
    </row>
    <row r="71" spans="2:5" ht="15">
      <c r="B71" s="40">
        <v>40878</v>
      </c>
      <c r="C71" s="41">
        <v>3145.802</v>
      </c>
      <c r="D71" s="42">
        <v>73816</v>
      </c>
      <c r="E71" s="43">
        <v>23.464922458565415</v>
      </c>
    </row>
    <row r="72" spans="2:5" ht="15">
      <c r="B72" s="36">
        <v>40909</v>
      </c>
      <c r="C72" s="37">
        <v>3350.276</v>
      </c>
      <c r="D72" s="38">
        <v>81153</v>
      </c>
      <c r="E72" s="45">
        <v>24.22278045152101</v>
      </c>
    </row>
    <row r="73" spans="2:5" ht="15">
      <c r="B73" s="40">
        <v>40940</v>
      </c>
      <c r="C73" s="41">
        <v>3263.016</v>
      </c>
      <c r="D73" s="42">
        <v>80078</v>
      </c>
      <c r="E73" s="46">
        <v>24.541099400064233</v>
      </c>
    </row>
    <row r="74" spans="2:5" ht="15">
      <c r="B74" s="40">
        <v>40969</v>
      </c>
      <c r="C74" s="41">
        <v>3024.13</v>
      </c>
      <c r="D74" s="42">
        <v>75615</v>
      </c>
      <c r="E74" s="46">
        <v>25.003885414978853</v>
      </c>
    </row>
    <row r="75" spans="2:5" ht="15">
      <c r="B75" s="40">
        <v>41000</v>
      </c>
      <c r="C75" s="41">
        <v>2591.907</v>
      </c>
      <c r="D75" s="42">
        <v>66410</v>
      </c>
      <c r="E75" s="46">
        <v>25.622061285377907</v>
      </c>
    </row>
    <row r="76" spans="2:5" ht="15">
      <c r="B76" s="40">
        <v>41030</v>
      </c>
      <c r="C76" s="41">
        <v>2168.935</v>
      </c>
      <c r="D76" s="42">
        <v>57933</v>
      </c>
      <c r="E76" s="46">
        <v>26.71034401676399</v>
      </c>
    </row>
    <row r="77" spans="2:5" ht="15">
      <c r="B77" s="40">
        <v>41061</v>
      </c>
      <c r="C77" s="41">
        <v>1733.105</v>
      </c>
      <c r="D77" s="42">
        <v>45757</v>
      </c>
      <c r="E77" s="46">
        <v>26.40174715323076</v>
      </c>
    </row>
    <row r="78" spans="2:5" ht="15">
      <c r="B78" s="40">
        <v>41091</v>
      </c>
      <c r="C78" s="41">
        <v>1869.952</v>
      </c>
      <c r="D78" s="42">
        <v>52033</v>
      </c>
      <c r="E78" s="46">
        <v>27.82584793620371</v>
      </c>
    </row>
    <row r="79" spans="2:5" ht="15">
      <c r="B79" s="40">
        <v>41122</v>
      </c>
      <c r="C79" s="41">
        <v>2147.404</v>
      </c>
      <c r="D79" s="42">
        <v>57874</v>
      </c>
      <c r="E79" s="46">
        <v>26.95068091518876</v>
      </c>
    </row>
    <row r="80" spans="2:5" ht="15">
      <c r="B80" s="40">
        <v>41153</v>
      </c>
      <c r="C80" s="41">
        <v>2304.44</v>
      </c>
      <c r="D80" s="42">
        <v>63660</v>
      </c>
      <c r="E80" s="46">
        <v>27.624932738539513</v>
      </c>
    </row>
    <row r="81" spans="2:5" ht="15">
      <c r="B81" s="40">
        <v>41183</v>
      </c>
      <c r="C81" s="41">
        <v>3063.514</v>
      </c>
      <c r="D81" s="42">
        <v>81392</v>
      </c>
      <c r="E81" s="46">
        <v>26.568182812286803</v>
      </c>
    </row>
    <row r="82" spans="2:5" ht="15">
      <c r="B82" s="40">
        <v>41214</v>
      </c>
      <c r="C82" s="41">
        <v>3334.903</v>
      </c>
      <c r="D82" s="42">
        <v>85937</v>
      </c>
      <c r="E82" s="46">
        <v>25.768965394195874</v>
      </c>
    </row>
    <row r="83" spans="2:5" ht="15">
      <c r="B83" s="44">
        <v>41244</v>
      </c>
      <c r="C83" s="47">
        <v>3269.501</v>
      </c>
      <c r="D83" s="48">
        <v>81554</v>
      </c>
      <c r="E83" s="49">
        <v>24.943867581016185</v>
      </c>
    </row>
    <row r="84" spans="2:5" ht="15">
      <c r="B84" s="40">
        <v>41275</v>
      </c>
      <c r="C84" s="42">
        <v>3729.729</v>
      </c>
      <c r="D84" s="42">
        <v>94649</v>
      </c>
      <c r="E84" s="46">
        <v>23.896643109540637</v>
      </c>
    </row>
    <row r="85" spans="2:5" ht="15">
      <c r="B85" s="40">
        <v>41306</v>
      </c>
      <c r="C85" s="42">
        <v>3238.771</v>
      </c>
      <c r="D85" s="42">
        <v>84113</v>
      </c>
      <c r="E85" s="46">
        <v>26.816065260306175</v>
      </c>
    </row>
    <row r="86" spans="2:5" ht="15">
      <c r="B86" s="40">
        <v>41334</v>
      </c>
      <c r="C86" s="42">
        <v>2799.32806</v>
      </c>
      <c r="D86" s="42">
        <v>76793.07</v>
      </c>
      <c r="E86" s="46">
        <v>25.26144417085536</v>
      </c>
    </row>
    <row r="87" spans="2:5" ht="15">
      <c r="B87" s="40">
        <v>41365</v>
      </c>
      <c r="C87" s="41">
        <v>2841.051</v>
      </c>
      <c r="D87" s="42">
        <v>76259</v>
      </c>
      <c r="E87" s="46">
        <v>26.44612433461575</v>
      </c>
    </row>
    <row r="88" spans="2:5" ht="15">
      <c r="B88" s="40">
        <v>41395</v>
      </c>
      <c r="C88" s="41">
        <v>2295.3404</v>
      </c>
      <c r="D88" s="42">
        <v>64137.079999999994</v>
      </c>
      <c r="E88" s="46">
        <f aca="true" t="shared" si="0" ref="E88:E93">+D88/C88</f>
        <v>27.942295617678315</v>
      </c>
    </row>
    <row r="89" spans="2:5" ht="15">
      <c r="B89" s="40">
        <v>41426</v>
      </c>
      <c r="C89" s="41">
        <v>1869.149</v>
      </c>
      <c r="D89" s="42">
        <v>55629</v>
      </c>
      <c r="E89" s="46">
        <f t="shared" si="0"/>
        <v>29.761672290438057</v>
      </c>
    </row>
    <row r="90" spans="2:5" ht="15">
      <c r="B90" s="40">
        <v>41456</v>
      </c>
      <c r="C90" s="41">
        <v>1960.02162</v>
      </c>
      <c r="D90" s="42">
        <v>54888.44</v>
      </c>
      <c r="E90" s="46">
        <f t="shared" si="0"/>
        <v>28.003997221214327</v>
      </c>
    </row>
    <row r="91" spans="2:5" ht="15">
      <c r="B91" s="40">
        <v>41487</v>
      </c>
      <c r="C91" s="41">
        <v>2155.776</v>
      </c>
      <c r="D91" s="42">
        <v>64067</v>
      </c>
      <c r="E91" s="46">
        <f t="shared" si="0"/>
        <v>29.718764843842777</v>
      </c>
    </row>
    <row r="92" spans="2:5" ht="15">
      <c r="B92" s="40">
        <v>41518</v>
      </c>
      <c r="C92" s="41">
        <v>2498.342</v>
      </c>
      <c r="D92" s="42">
        <v>71783</v>
      </c>
      <c r="E92" s="46">
        <f t="shared" si="0"/>
        <v>28.732255231669644</v>
      </c>
    </row>
    <row r="93" spans="2:5" ht="15">
      <c r="B93" s="40">
        <v>41548</v>
      </c>
      <c r="C93" s="41">
        <v>3084.625</v>
      </c>
      <c r="D93" s="42">
        <v>89422</v>
      </c>
      <c r="E93" s="46">
        <f t="shared" si="0"/>
        <v>28.98958544393565</v>
      </c>
    </row>
    <row r="94" spans="2:5" ht="15">
      <c r="B94" s="40">
        <v>41579</v>
      </c>
      <c r="C94" s="41">
        <v>2969.525</v>
      </c>
      <c r="D94" s="42">
        <v>87517</v>
      </c>
      <c r="E94" s="46">
        <f aca="true" t="shared" si="1" ref="E94:E100">D94/C94</f>
        <v>29.4717168570731</v>
      </c>
    </row>
    <row r="95" spans="2:5" ht="15">
      <c r="B95" s="44">
        <v>41609</v>
      </c>
      <c r="C95" s="47">
        <v>3229.267</v>
      </c>
      <c r="D95" s="48">
        <v>89018</v>
      </c>
      <c r="E95" s="49">
        <f t="shared" si="1"/>
        <v>27.56600801358327</v>
      </c>
    </row>
    <row r="96" spans="2:5" ht="15">
      <c r="B96" s="40">
        <v>41640</v>
      </c>
      <c r="C96" s="41">
        <v>3493.488</v>
      </c>
      <c r="D96" s="42">
        <v>96904</v>
      </c>
      <c r="E96" s="46">
        <f t="shared" si="1"/>
        <v>27.73846654117604</v>
      </c>
    </row>
    <row r="97" spans="2:5" ht="15">
      <c r="B97" s="40">
        <v>41671</v>
      </c>
      <c r="C97" s="41">
        <v>3080.186</v>
      </c>
      <c r="D97" s="42">
        <v>83941</v>
      </c>
      <c r="E97" s="46">
        <f t="shared" si="1"/>
        <v>27.251925695396316</v>
      </c>
    </row>
    <row r="98" spans="2:5" ht="15">
      <c r="B98" s="40">
        <v>41699</v>
      </c>
      <c r="C98" s="41">
        <v>3058.48023</v>
      </c>
      <c r="D98" s="42">
        <v>89987.37</v>
      </c>
      <c r="E98" s="46">
        <f t="shared" si="1"/>
        <v>29.422250017290448</v>
      </c>
    </row>
    <row r="99" spans="2:5" ht="15">
      <c r="B99" s="40">
        <v>41730</v>
      </c>
      <c r="C99" s="41">
        <v>2706.07071</v>
      </c>
      <c r="D99" s="42">
        <v>78093.37</v>
      </c>
      <c r="E99" s="46">
        <f t="shared" si="1"/>
        <v>28.85858440853528</v>
      </c>
    </row>
    <row r="100" spans="2:5" ht="15">
      <c r="B100" s="40">
        <v>41760</v>
      </c>
      <c r="C100" s="41">
        <v>2125.66135</v>
      </c>
      <c r="D100" s="42">
        <v>64723.38</v>
      </c>
      <c r="E100" s="46">
        <f t="shared" si="1"/>
        <v>30.448584860424734</v>
      </c>
    </row>
    <row r="101" spans="2:5" ht="15">
      <c r="B101" s="40">
        <v>41791</v>
      </c>
      <c r="C101" s="41">
        <v>1885.24621</v>
      </c>
      <c r="D101" s="42">
        <v>56397.46</v>
      </c>
      <c r="E101" s="46">
        <v>29.9151695417014</v>
      </c>
    </row>
    <row r="102" spans="2:5" ht="15">
      <c r="B102" s="40">
        <v>41821</v>
      </c>
      <c r="C102" s="41">
        <v>2176.20646</v>
      </c>
      <c r="D102" s="42">
        <v>67555.74</v>
      </c>
      <c r="E102" s="46">
        <v>31.04289103157979</v>
      </c>
    </row>
    <row r="103" spans="2:5" ht="15">
      <c r="B103" s="40">
        <v>41852</v>
      </c>
      <c r="C103" s="41">
        <v>2145.0415</v>
      </c>
      <c r="D103" s="42">
        <v>67913.22</v>
      </c>
      <c r="E103" s="46">
        <f>+D103/C103</f>
        <v>31.660562278165717</v>
      </c>
    </row>
    <row r="104" spans="2:5" ht="15">
      <c r="B104" s="40">
        <v>41883</v>
      </c>
      <c r="C104" s="41">
        <v>2471.4507200000003</v>
      </c>
      <c r="D104" s="42">
        <v>78341.89</v>
      </c>
      <c r="E104" s="46">
        <v>31.69874655643548</v>
      </c>
    </row>
    <row r="105" spans="2:5" ht="15">
      <c r="B105" s="40">
        <v>41913</v>
      </c>
      <c r="C105" s="41">
        <v>3120.23975</v>
      </c>
      <c r="D105" s="42">
        <v>95968.79</v>
      </c>
      <c r="E105" s="46">
        <v>30.756864115970572</v>
      </c>
    </row>
    <row r="106" spans="2:5" ht="15">
      <c r="B106" s="40">
        <v>41944</v>
      </c>
      <c r="C106" s="41">
        <v>2995.61507</v>
      </c>
      <c r="D106" s="42">
        <v>91052.93</v>
      </c>
      <c r="E106" s="46">
        <v>30.395403906150065</v>
      </c>
    </row>
    <row r="107" spans="2:5" ht="15">
      <c r="B107" s="44">
        <v>41974</v>
      </c>
      <c r="C107" s="47">
        <v>3392.32075</v>
      </c>
      <c r="D107" s="48">
        <v>100585.1</v>
      </c>
      <c r="E107" s="49">
        <v>29.65082237580276</v>
      </c>
    </row>
    <row r="108" spans="2:5" ht="15">
      <c r="B108" s="40">
        <v>42005</v>
      </c>
      <c r="C108" s="41">
        <v>3257.65006</v>
      </c>
      <c r="D108" s="42">
        <v>95395.77</v>
      </c>
      <c r="E108" s="46">
        <v>29.283614950342457</v>
      </c>
    </row>
    <row r="109" spans="2:5" ht="15">
      <c r="B109" s="40">
        <v>42036</v>
      </c>
      <c r="C109" s="41">
        <v>3408.86031</v>
      </c>
      <c r="D109" s="42">
        <v>98438.11</v>
      </c>
      <c r="E109" s="46">
        <v>28.877132251863966</v>
      </c>
    </row>
    <row r="110" spans="2:5" ht="15">
      <c r="B110" s="40">
        <v>42064</v>
      </c>
      <c r="C110" s="41">
        <v>3579.04997</v>
      </c>
      <c r="D110" s="42">
        <v>108327.29</v>
      </c>
      <c r="E110" s="46">
        <v>30.26705156620096</v>
      </c>
    </row>
    <row r="111" spans="2:5" ht="15">
      <c r="B111" s="40">
        <v>42095</v>
      </c>
      <c r="C111" s="41">
        <v>2848.02277</v>
      </c>
      <c r="D111" s="42">
        <v>89580.95</v>
      </c>
      <c r="E111" s="46">
        <v>31.45373377755684</v>
      </c>
    </row>
    <row r="112" spans="2:5" ht="15">
      <c r="B112" s="40">
        <v>42125</v>
      </c>
      <c r="C112" s="41">
        <v>2343.1245099999996</v>
      </c>
      <c r="D112" s="42">
        <v>73862.55</v>
      </c>
      <c r="E112" s="46">
        <v>31.52310075062977</v>
      </c>
    </row>
    <row r="113" spans="2:5" ht="15">
      <c r="B113" s="40">
        <v>42156</v>
      </c>
      <c r="C113" s="41">
        <v>2071.60718</v>
      </c>
      <c r="D113" s="42">
        <v>65241.81</v>
      </c>
      <c r="E113" s="46">
        <v>31.493330699886837</v>
      </c>
    </row>
    <row r="114" spans="2:5" ht="15">
      <c r="B114" s="40">
        <v>42186</v>
      </c>
      <c r="C114" s="41">
        <v>2079.13722</v>
      </c>
      <c r="D114" s="42">
        <v>69636.9</v>
      </c>
      <c r="E114" s="46">
        <v>33.493171749385546</v>
      </c>
    </row>
    <row r="115" spans="2:5" ht="15">
      <c r="B115" s="40">
        <v>42217</v>
      </c>
      <c r="C115" s="41">
        <v>2259.51846</v>
      </c>
      <c r="D115" s="42">
        <v>73333.64</v>
      </c>
      <c r="E115" s="46">
        <v>32.45542857835293</v>
      </c>
    </row>
    <row r="116" spans="2:5" ht="15">
      <c r="B116" s="40">
        <v>42248</v>
      </c>
      <c r="C116" s="41">
        <v>2489.56111</v>
      </c>
      <c r="D116" s="42">
        <v>80878.45</v>
      </c>
      <c r="E116" s="46">
        <v>32.487031418963646</v>
      </c>
    </row>
    <row r="117" spans="2:5" ht="15">
      <c r="B117" s="40">
        <v>42278</v>
      </c>
      <c r="C117" s="41">
        <v>2693.4619</v>
      </c>
      <c r="D117" s="42">
        <v>88717.62</v>
      </c>
      <c r="E117" s="46">
        <v>32.93813808912612</v>
      </c>
    </row>
    <row r="118" spans="2:5" ht="15">
      <c r="B118" s="40">
        <v>42309</v>
      </c>
      <c r="C118" s="41">
        <v>2965.59749</v>
      </c>
      <c r="D118" s="42">
        <v>96924.03</v>
      </c>
      <c r="E118" s="46">
        <v>32.68280011931086</v>
      </c>
    </row>
    <row r="119" spans="2:5" ht="15">
      <c r="B119" s="44">
        <v>42339</v>
      </c>
      <c r="C119" s="47">
        <v>3543.98167</v>
      </c>
      <c r="D119" s="48">
        <v>109647.81</v>
      </c>
      <c r="E119" s="49">
        <v>30.939158328095978</v>
      </c>
    </row>
    <row r="120" spans="2:5" ht="15">
      <c r="B120" s="40">
        <v>42370</v>
      </c>
      <c r="C120" s="41">
        <v>3490.01535</v>
      </c>
      <c r="D120" s="42">
        <v>107224.18</v>
      </c>
      <c r="E120" s="46">
        <v>30.72312561605209</v>
      </c>
    </row>
    <row r="121" spans="2:5" ht="15">
      <c r="B121" s="40">
        <v>42401</v>
      </c>
      <c r="C121" s="41">
        <v>3900.96998</v>
      </c>
      <c r="D121" s="42">
        <v>114041.19</v>
      </c>
      <c r="E121" s="46">
        <v>29.23405988374204</v>
      </c>
    </row>
    <row r="122" spans="2:5" ht="15">
      <c r="B122" s="40">
        <v>42430</v>
      </c>
      <c r="C122" s="41">
        <v>3267.602</v>
      </c>
      <c r="D122" s="42">
        <v>98443.84</v>
      </c>
      <c r="E122" s="46">
        <v>30.127243158744548</v>
      </c>
    </row>
    <row r="123" spans="2:5" ht="15">
      <c r="B123" s="40">
        <v>42461</v>
      </c>
      <c r="C123" s="41">
        <v>2648.37516</v>
      </c>
      <c r="D123" s="42">
        <v>86507.36</v>
      </c>
      <c r="E123" s="46">
        <v>32.66431482464138</v>
      </c>
    </row>
    <row r="124" spans="2:5" ht="15">
      <c r="B124" s="40">
        <v>42491</v>
      </c>
      <c r="C124" s="41">
        <v>2074.20777</v>
      </c>
      <c r="D124" s="42">
        <v>69805.08</v>
      </c>
      <c r="E124" s="46">
        <v>33.65385136899762</v>
      </c>
    </row>
    <row r="125" spans="2:5" ht="15">
      <c r="B125" s="40">
        <v>42522</v>
      </c>
      <c r="C125" s="41">
        <v>1946.4248300000002</v>
      </c>
      <c r="D125" s="42">
        <v>63942.79</v>
      </c>
      <c r="E125" s="46">
        <v>32.851404798406726</v>
      </c>
    </row>
    <row r="126" spans="2:5" ht="15">
      <c r="B126" s="40">
        <v>42552</v>
      </c>
      <c r="C126" s="41">
        <v>2128.52058</v>
      </c>
      <c r="D126" s="42">
        <v>73351.86</v>
      </c>
      <c r="E126" s="46">
        <v>34.46142860408707</v>
      </c>
    </row>
    <row r="127" spans="2:5" ht="15">
      <c r="B127" s="40">
        <v>42583</v>
      </c>
      <c r="C127" s="41">
        <v>2571.41475</v>
      </c>
      <c r="D127" s="42">
        <v>87641.71</v>
      </c>
      <c r="E127" s="46">
        <v>34.083070418725725</v>
      </c>
    </row>
    <row r="128" spans="2:5" ht="15">
      <c r="B128" s="40">
        <v>42614</v>
      </c>
      <c r="C128" s="41">
        <v>2693.45003</v>
      </c>
      <c r="D128" s="42">
        <v>88040.1</v>
      </c>
      <c r="E128" s="46">
        <v>32.68673969050764</v>
      </c>
    </row>
    <row r="129" spans="2:5" ht="15">
      <c r="B129" s="40">
        <v>42644</v>
      </c>
      <c r="C129" s="41">
        <v>3024.5217000000002</v>
      </c>
      <c r="D129" s="42">
        <v>102156.94</v>
      </c>
      <c r="E129" s="46">
        <v>33.77622980850162</v>
      </c>
    </row>
    <row r="130" spans="2:5" ht="15">
      <c r="B130" s="40">
        <v>42675</v>
      </c>
      <c r="C130" s="41">
        <v>3329.39765</v>
      </c>
      <c r="D130" s="42">
        <v>110117.84</v>
      </c>
      <c r="E130" s="46">
        <v>33.07440311312769</v>
      </c>
    </row>
    <row r="131" spans="2:5" ht="15">
      <c r="B131" s="44">
        <v>42705</v>
      </c>
      <c r="C131" s="47">
        <v>3829.19985</v>
      </c>
      <c r="D131" s="48">
        <v>125326.71</v>
      </c>
      <c r="E131" s="49">
        <v>32.7292162617211</v>
      </c>
    </row>
    <row r="132" spans="2:5" ht="15">
      <c r="B132" s="40">
        <v>42736</v>
      </c>
      <c r="C132" s="41">
        <v>3526.33768</v>
      </c>
      <c r="D132" s="42">
        <v>113741.42000000001</v>
      </c>
      <c r="E132" s="46">
        <v>32.254829321961026</v>
      </c>
    </row>
    <row r="133" spans="2:5" ht="15">
      <c r="B133" s="40">
        <v>42767</v>
      </c>
      <c r="C133" s="41">
        <v>3457.49838</v>
      </c>
      <c r="D133" s="42">
        <v>117141.75</v>
      </c>
      <c r="E133" s="46">
        <v>33.880493098018455</v>
      </c>
    </row>
    <row r="134" spans="2:5" ht="15">
      <c r="B134" s="40">
        <v>42795</v>
      </c>
      <c r="C134" s="41">
        <v>3903.25681</v>
      </c>
      <c r="D134" s="42">
        <v>119100.9</v>
      </c>
      <c r="E134" s="46">
        <v>30.51321135080528</v>
      </c>
    </row>
    <row r="135" spans="2:5" ht="15">
      <c r="B135" s="40">
        <v>42826</v>
      </c>
      <c r="C135" s="41">
        <v>2724.1663</v>
      </c>
      <c r="D135" s="42">
        <v>93184.86</v>
      </c>
      <c r="E135" s="46">
        <v>34.20674427989216</v>
      </c>
    </row>
    <row r="136" spans="2:5" ht="15">
      <c r="B136" s="40">
        <v>42856</v>
      </c>
      <c r="C136" s="41">
        <v>2442.9530700000005</v>
      </c>
      <c r="D136" s="42">
        <v>87557.89</v>
      </c>
      <c r="E136" s="46">
        <v>35.8410036914872</v>
      </c>
    </row>
    <row r="137" spans="2:5" ht="15">
      <c r="B137" s="40">
        <v>42887</v>
      </c>
      <c r="C137" s="41">
        <v>2117.1085099999996</v>
      </c>
      <c r="D137" s="42">
        <v>75549.35</v>
      </c>
      <c r="E137" s="46">
        <v>35.68515720528657</v>
      </c>
    </row>
    <row r="138" spans="2:5" ht="15">
      <c r="B138" s="40">
        <v>42917</v>
      </c>
      <c r="C138" s="41">
        <v>2241.95592</v>
      </c>
      <c r="D138" s="42">
        <v>80231.97000000002</v>
      </c>
      <c r="E138" s="46">
        <v>35.78659566152398</v>
      </c>
    </row>
    <row r="139" spans="2:5" ht="15">
      <c r="B139" s="40">
        <v>42948</v>
      </c>
      <c r="C139" s="41">
        <v>2475.42158</v>
      </c>
      <c r="D139" s="42">
        <v>89878.49999999999</v>
      </c>
      <c r="E139" s="46">
        <v>36.308360857062574</v>
      </c>
    </row>
    <row r="140" spans="2:5" ht="15">
      <c r="B140" s="40">
        <v>42979</v>
      </c>
      <c r="C140" s="41">
        <v>2650.81454</v>
      </c>
      <c r="D140" s="42">
        <v>95390.69</v>
      </c>
      <c r="E140" s="46">
        <v>35.985425823113225</v>
      </c>
    </row>
    <row r="141" spans="2:5" ht="15">
      <c r="B141" s="40">
        <v>43009</v>
      </c>
      <c r="C141" s="41">
        <v>3037.2448200000003</v>
      </c>
      <c r="D141" s="42">
        <v>112478.72</v>
      </c>
      <c r="E141" s="46">
        <v>37.03314242544333</v>
      </c>
    </row>
    <row r="142" spans="2:5" ht="15">
      <c r="B142" s="40">
        <v>43040</v>
      </c>
      <c r="C142" s="41">
        <v>3276.67759</v>
      </c>
      <c r="D142" s="42">
        <v>117336.65</v>
      </c>
      <c r="E142" s="46">
        <v>35.80964155829564</v>
      </c>
    </row>
    <row r="143" spans="2:5" ht="15">
      <c r="B143" s="44">
        <v>43070</v>
      </c>
      <c r="C143" s="47">
        <v>3555.9364100000003</v>
      </c>
      <c r="D143" s="48">
        <v>123651.73999999999</v>
      </c>
      <c r="E143" s="49">
        <v>34.77332711919896</v>
      </c>
    </row>
    <row r="144" spans="2:5" ht="15">
      <c r="B144" s="40">
        <v>43101</v>
      </c>
      <c r="C144" s="41">
        <v>3777.62246</v>
      </c>
      <c r="D144" s="42">
        <v>131600.18</v>
      </c>
      <c r="E144" s="46">
        <v>34.83677402743947</v>
      </c>
    </row>
    <row r="145" spans="2:5" ht="15">
      <c r="B145" s="40">
        <v>43132</v>
      </c>
      <c r="C145" s="41">
        <v>3389.45296</v>
      </c>
      <c r="D145" s="42">
        <v>116921.89000000001</v>
      </c>
      <c r="E145" s="46">
        <v>34.49579958177086</v>
      </c>
    </row>
    <row r="146" spans="2:5" ht="15">
      <c r="B146" s="40">
        <v>43160</v>
      </c>
      <c r="C146" s="41">
        <v>3432.4525299999996</v>
      </c>
      <c r="D146" s="42">
        <v>116531.83</v>
      </c>
      <c r="E146" s="46">
        <v>33.95001940492969</v>
      </c>
    </row>
    <row r="147" spans="2:5" ht="15">
      <c r="B147" s="40">
        <v>43191</v>
      </c>
      <c r="C147" s="41">
        <v>3117.3388</v>
      </c>
      <c r="D147" s="42">
        <v>113422.66</v>
      </c>
      <c r="E147" s="46">
        <v>36.384450737276296</v>
      </c>
    </row>
    <row r="148" spans="2:5" ht="15">
      <c r="B148" s="40">
        <v>43221</v>
      </c>
      <c r="C148" s="41">
        <v>2543.7256799999996</v>
      </c>
      <c r="D148" s="42">
        <v>95641.95999999999</v>
      </c>
      <c r="E148" s="46">
        <v>37.599164387883214</v>
      </c>
    </row>
    <row r="149" spans="2:5" ht="15">
      <c r="B149" s="40">
        <v>43252</v>
      </c>
      <c r="C149" s="41">
        <v>1964.2427</v>
      </c>
      <c r="D149" s="42">
        <v>72538.04000000001</v>
      </c>
      <c r="E149" s="46">
        <v>36.929265411041115</v>
      </c>
    </row>
    <row r="150" spans="2:5" ht="15">
      <c r="B150" s="40">
        <v>43282</v>
      </c>
      <c r="C150" s="41">
        <v>2145.64626</v>
      </c>
      <c r="D150" s="42">
        <v>81076</v>
      </c>
      <c r="E150" s="46">
        <v>37.78628449220703</v>
      </c>
    </row>
    <row r="151" spans="2:5" ht="15">
      <c r="B151" s="40">
        <v>43313</v>
      </c>
      <c r="C151" s="41">
        <v>2297.93633</v>
      </c>
      <c r="D151" s="42">
        <v>88203.33</v>
      </c>
      <c r="E151" s="46">
        <v>38.383713616643156</v>
      </c>
    </row>
    <row r="152" spans="2:5" ht="15">
      <c r="B152" s="40">
        <v>43344</v>
      </c>
      <c r="C152" s="41">
        <v>2542.7205700000004</v>
      </c>
      <c r="D152" s="42">
        <v>93693.60999999999</v>
      </c>
      <c r="E152" s="46">
        <v>36.84778072173301</v>
      </c>
    </row>
    <row r="153" spans="2:5" ht="15">
      <c r="B153" s="40">
        <v>43374</v>
      </c>
      <c r="C153" s="41">
        <v>3328.9599900000003</v>
      </c>
      <c r="D153" s="42">
        <v>124757.75</v>
      </c>
      <c r="E153" s="46">
        <v>37.476494272915545</v>
      </c>
    </row>
    <row r="154" spans="2:5" ht="15">
      <c r="B154" s="40">
        <v>43405</v>
      </c>
      <c r="C154" s="41">
        <v>3505.99046</v>
      </c>
      <c r="D154" s="42">
        <v>115988.08</v>
      </c>
      <c r="E154" s="46">
        <v>33.08282818316625</v>
      </c>
    </row>
    <row r="155" spans="2:5" ht="15">
      <c r="B155" s="44">
        <v>43435</v>
      </c>
      <c r="C155" s="47">
        <v>3022.23197</v>
      </c>
      <c r="D155" s="48">
        <v>112312.76000000001</v>
      </c>
      <c r="E155" s="49">
        <v>37.162190432390936</v>
      </c>
    </row>
    <row r="156" spans="2:5" s="27" customFormat="1" ht="15">
      <c r="B156" s="40">
        <v>43466</v>
      </c>
      <c r="C156" s="41">
        <v>3409.19008</v>
      </c>
      <c r="D156" s="42">
        <v>119717.62</v>
      </c>
      <c r="E156" s="46">
        <v>35.116146999934955</v>
      </c>
    </row>
    <row r="157" spans="2:5" s="27" customFormat="1" ht="15">
      <c r="B157" s="40">
        <v>43497</v>
      </c>
      <c r="C157" s="41">
        <v>3439.01541</v>
      </c>
      <c r="D157" s="42">
        <v>122500.44</v>
      </c>
      <c r="E157" s="46">
        <v>35.62078833487984</v>
      </c>
    </row>
    <row r="158" spans="2:5" s="27" customFormat="1" ht="15">
      <c r="B158" s="40">
        <v>43525</v>
      </c>
      <c r="C158" s="41">
        <v>3026.11705</v>
      </c>
      <c r="D158" s="42">
        <v>107476.26</v>
      </c>
      <c r="E158" s="46">
        <v>35.51622697476292</v>
      </c>
    </row>
    <row r="159" spans="2:5" s="27" customFormat="1" ht="15">
      <c r="B159" s="40">
        <v>43556</v>
      </c>
      <c r="C159" s="41">
        <v>2718.23613</v>
      </c>
      <c r="D159" s="42">
        <v>98851.20999999999</v>
      </c>
      <c r="E159" s="46">
        <v>36.36593926076613</v>
      </c>
    </row>
    <row r="160" spans="2:5" s="27" customFormat="1" ht="15">
      <c r="B160" s="40">
        <v>43586</v>
      </c>
      <c r="C160" s="41">
        <v>2396.0619100000004</v>
      </c>
      <c r="D160" s="42">
        <v>92488.9</v>
      </c>
      <c r="E160" s="46">
        <v>38.60037990420707</v>
      </c>
    </row>
    <row r="161" spans="2:5" s="27" customFormat="1" ht="15">
      <c r="B161" s="40">
        <v>43617</v>
      </c>
      <c r="C161" s="41">
        <v>1889.7981000000002</v>
      </c>
      <c r="D161" s="42">
        <v>72114.65</v>
      </c>
      <c r="E161" s="46">
        <v>38.159975925470555</v>
      </c>
    </row>
    <row r="162" spans="2:5" s="27" customFormat="1" ht="15">
      <c r="B162" s="40">
        <v>43647</v>
      </c>
      <c r="C162" s="41">
        <v>1955.8767</v>
      </c>
      <c r="D162" s="42">
        <v>77061.44</v>
      </c>
      <c r="E162" s="46">
        <v>39.399947859698926</v>
      </c>
    </row>
    <row r="163" spans="2:5" s="27" customFormat="1" ht="15">
      <c r="B163" s="40">
        <v>43678</v>
      </c>
      <c r="C163" s="41">
        <v>2057.62375</v>
      </c>
      <c r="D163" s="42">
        <v>91601.65</v>
      </c>
      <c r="E163" s="46">
        <v>44.51817296529553</v>
      </c>
    </row>
    <row r="164" spans="2:5" s="27" customFormat="1" ht="15">
      <c r="B164" s="40">
        <v>43709</v>
      </c>
      <c r="C164" s="41">
        <v>2307.66162</v>
      </c>
      <c r="D164" s="42">
        <v>93682.41</v>
      </c>
      <c r="E164" s="46">
        <v>40.59625084894379</v>
      </c>
    </row>
    <row r="165" spans="2:5" s="27" customFormat="1" ht="15">
      <c r="B165" s="40">
        <v>43739</v>
      </c>
      <c r="C165" s="41">
        <v>2534.49838</v>
      </c>
      <c r="D165" s="42">
        <v>109837.99</v>
      </c>
      <c r="E165" s="46">
        <v>43.33717112101685</v>
      </c>
    </row>
    <row r="166" spans="2:5" s="27" customFormat="1" ht="15">
      <c r="B166" s="40">
        <v>43770</v>
      </c>
      <c r="C166" s="41">
        <v>3103.42097</v>
      </c>
      <c r="D166" s="42">
        <v>121145.23</v>
      </c>
      <c r="E166" s="46">
        <v>39.03602868288926</v>
      </c>
    </row>
    <row r="167" spans="2:5" s="27" customFormat="1" ht="15">
      <c r="B167" s="44">
        <v>43800</v>
      </c>
      <c r="C167" s="47">
        <v>3388.84092</v>
      </c>
      <c r="D167" s="48">
        <v>123922.89</v>
      </c>
      <c r="E167" s="49">
        <v>36.56792777395995</v>
      </c>
    </row>
    <row r="168" spans="2:5" s="27" customFormat="1" ht="15">
      <c r="B168" s="40">
        <v>43831</v>
      </c>
      <c r="C168" s="41">
        <v>3566.17217</v>
      </c>
      <c r="D168" s="42">
        <v>130042.51</v>
      </c>
      <c r="E168" s="46">
        <v>36.46557255254449</v>
      </c>
    </row>
    <row r="169" spans="2:5" s="27" customFormat="1" ht="15">
      <c r="B169" s="40">
        <v>43862</v>
      </c>
      <c r="C169" s="41">
        <v>3301.2958900000003</v>
      </c>
      <c r="D169" s="42">
        <v>120228.45</v>
      </c>
      <c r="E169" s="46">
        <v>36.418562287671826</v>
      </c>
    </row>
    <row r="170" spans="2:5" s="27" customFormat="1" ht="15">
      <c r="B170" s="40">
        <v>43891</v>
      </c>
      <c r="C170" s="41">
        <v>3421.04122</v>
      </c>
      <c r="D170" s="42">
        <v>123892.23</v>
      </c>
      <c r="E170" s="46">
        <v>36.21477264749239</v>
      </c>
    </row>
    <row r="171" spans="2:5" s="27" customFormat="1" ht="15">
      <c r="B171" s="40">
        <v>43922</v>
      </c>
      <c r="C171" s="41">
        <v>2452.72807</v>
      </c>
      <c r="D171" s="42">
        <v>87559.52</v>
      </c>
      <c r="E171" s="46">
        <v>35.698829018579296</v>
      </c>
    </row>
    <row r="172" spans="2:5" s="27" customFormat="1" ht="15">
      <c r="B172" s="40">
        <v>43952</v>
      </c>
      <c r="C172" s="41">
        <v>2091.23851</v>
      </c>
      <c r="D172" s="42">
        <v>81225.58</v>
      </c>
      <c r="E172" s="46">
        <v>38.84089720593372</v>
      </c>
    </row>
    <row r="173" spans="2:5" s="27" customFormat="1" ht="15">
      <c r="B173" s="40">
        <v>43983</v>
      </c>
      <c r="C173" s="41">
        <v>1861.94841</v>
      </c>
      <c r="D173" s="42">
        <v>77839.37000000001</v>
      </c>
      <c r="E173" s="46">
        <v>41.80533122289893</v>
      </c>
    </row>
    <row r="174" spans="2:5" s="27" customFormat="1" ht="15">
      <c r="B174" s="40">
        <v>44013</v>
      </c>
      <c r="C174" s="41">
        <v>1908.00444</v>
      </c>
      <c r="D174" s="42">
        <v>78819.34</v>
      </c>
      <c r="E174" s="46">
        <v>41.30983049494371</v>
      </c>
    </row>
    <row r="175" spans="2:5" s="27" customFormat="1" ht="15">
      <c r="B175" s="40">
        <v>44044</v>
      </c>
      <c r="C175" s="41">
        <v>1908.00444</v>
      </c>
      <c r="D175" s="42">
        <v>78819.34</v>
      </c>
      <c r="E175" s="46">
        <v>41.30983049494371</v>
      </c>
    </row>
    <row r="176" spans="2:5" s="27" customFormat="1" ht="15">
      <c r="B176" s="40">
        <v>44075</v>
      </c>
      <c r="C176" s="41">
        <v>2463.9411</v>
      </c>
      <c r="D176" s="42">
        <v>104580.1</v>
      </c>
      <c r="E176" s="46">
        <v>42.44423699900943</v>
      </c>
    </row>
    <row r="177" spans="2:5" s="27" customFormat="1" ht="15">
      <c r="B177" s="40">
        <v>44105</v>
      </c>
      <c r="C177" s="41">
        <v>2906.5936100000004</v>
      </c>
      <c r="D177" s="42">
        <v>120590.28</v>
      </c>
      <c r="E177" s="46">
        <v>41.48852443118114</v>
      </c>
    </row>
    <row r="178" spans="2:5" s="27" customFormat="1" ht="15">
      <c r="B178" s="40">
        <v>44136</v>
      </c>
      <c r="C178" s="41">
        <v>2825.3792000000003</v>
      </c>
      <c r="D178" s="42">
        <v>120350.40000000001</v>
      </c>
      <c r="E178" s="46">
        <v>42.596193813559616</v>
      </c>
    </row>
    <row r="179" spans="2:5" s="27" customFormat="1" ht="15">
      <c r="B179" s="44">
        <v>44166</v>
      </c>
      <c r="C179" s="47">
        <v>3455.61989</v>
      </c>
      <c r="D179" s="48">
        <v>142915.69</v>
      </c>
      <c r="E179" s="49">
        <v>41.357468283353356</v>
      </c>
    </row>
    <row r="180" spans="2:5" s="27" customFormat="1" ht="15">
      <c r="B180" s="40">
        <v>44197</v>
      </c>
      <c r="C180" s="41">
        <v>3358.23914</v>
      </c>
      <c r="D180" s="42">
        <v>127903.81</v>
      </c>
      <c r="E180" s="46">
        <v>38.08656997547828</v>
      </c>
    </row>
    <row r="181" spans="2:5" s="27" customFormat="1" ht="15">
      <c r="B181" s="40">
        <v>44228</v>
      </c>
      <c r="C181" s="41">
        <v>2864.6271100000004</v>
      </c>
      <c r="D181" s="42">
        <v>114966.97</v>
      </c>
      <c r="E181" s="46">
        <v>40.13331075401293</v>
      </c>
    </row>
    <row r="182" spans="2:5" s="27" customFormat="1" ht="15">
      <c r="B182" s="40">
        <v>44256</v>
      </c>
      <c r="C182" s="41">
        <v>3356.83904</v>
      </c>
      <c r="D182" s="42">
        <v>138192.6178</v>
      </c>
      <c r="E182" s="46">
        <v>37.57975821112517</v>
      </c>
    </row>
    <row r="183" spans="2:5" s="27" customFormat="1" ht="15">
      <c r="B183" s="40">
        <v>44287</v>
      </c>
      <c r="C183" s="41">
        <v>2613.3602</v>
      </c>
      <c r="D183" s="42">
        <v>110951.76784999999</v>
      </c>
      <c r="E183" s="46">
        <v>42.45559714653953</v>
      </c>
    </row>
    <row r="184" spans="2:5" s="27" customFormat="1" ht="15">
      <c r="B184" s="40">
        <v>44317</v>
      </c>
      <c r="C184" s="41">
        <v>1972.1837</v>
      </c>
      <c r="D184" s="42">
        <v>87606.02549000001</v>
      </c>
      <c r="E184" s="46">
        <v>44.420824231535846</v>
      </c>
    </row>
    <row r="185" spans="2:5" s="27" customFormat="1" ht="15">
      <c r="B185" s="40">
        <v>44348</v>
      </c>
      <c r="C185" s="41">
        <v>1827.01523</v>
      </c>
      <c r="D185" s="42">
        <v>84168.87232</v>
      </c>
      <c r="E185" s="46">
        <v>46.069058942655886</v>
      </c>
    </row>
    <row r="186" spans="2:5" s="27" customFormat="1" ht="15">
      <c r="B186" s="40">
        <v>44378</v>
      </c>
      <c r="C186" s="41">
        <v>1809.8655800000001</v>
      </c>
      <c r="D186" s="42">
        <v>80646.03711</v>
      </c>
      <c r="E186" s="46">
        <v>44.559130800200094</v>
      </c>
    </row>
    <row r="187" spans="2:5" s="27" customFormat="1" ht="15">
      <c r="B187" s="40">
        <v>44409</v>
      </c>
      <c r="C187" s="41">
        <v>1983.8081599999998</v>
      </c>
      <c r="D187" s="42">
        <v>92495.92181</v>
      </c>
      <c r="E187" s="46">
        <v>46.62543671057387</v>
      </c>
    </row>
    <row r="188" spans="2:5" s="27" customFormat="1" ht="15">
      <c r="B188" s="40">
        <v>44440</v>
      </c>
      <c r="C188" s="41">
        <v>2305.7649300000003</v>
      </c>
      <c r="D188" s="42">
        <v>108079.26266</v>
      </c>
      <c r="E188" s="46">
        <v>46.873495755701335</v>
      </c>
    </row>
    <row r="189" spans="2:5" s="27" customFormat="1" ht="15">
      <c r="B189" s="40">
        <v>44470</v>
      </c>
      <c r="C189" s="41">
        <v>2536.1576299999997</v>
      </c>
      <c r="D189" s="42">
        <v>118670.31181999999</v>
      </c>
      <c r="E189" s="46">
        <v>46.79137858635387</v>
      </c>
    </row>
    <row r="190" spans="2:5" s="27" customFormat="1" ht="15">
      <c r="B190" s="44">
        <v>44501</v>
      </c>
      <c r="C190" s="47">
        <v>3039.78492</v>
      </c>
      <c r="D190" s="48">
        <v>133656.06056</v>
      </c>
      <c r="E190" s="49">
        <v>43.9689201958407</v>
      </c>
    </row>
    <row r="191" spans="2:5" s="27" customFormat="1" ht="15">
      <c r="B191" s="62"/>
      <c r="C191" s="59"/>
      <c r="D191" s="59"/>
      <c r="E191" s="60"/>
    </row>
    <row r="192" ht="15">
      <c r="B192" s="52" t="s">
        <v>0</v>
      </c>
    </row>
    <row r="193" ht="15">
      <c r="B193" s="52" t="s">
        <v>18</v>
      </c>
    </row>
  </sheetData>
  <sheetProtection/>
  <mergeCells count="1">
    <mergeCell ref="C9:D9"/>
  </mergeCells>
  <hyperlinks>
    <hyperlink ref="E9" location="Yogurt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2010-05-28T16:45:30Z</cp:lastPrinted>
  <dcterms:created xsi:type="dcterms:W3CDTF">2010-03-11T18:38:35Z</dcterms:created>
  <dcterms:modified xsi:type="dcterms:W3CDTF">2022-01-18T19:14:59Z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