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2760" windowWidth="12345" windowHeight="7755" activeTab="0"/>
  </bookViews>
  <sheets>
    <sheet name="Mantec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<sst xmlns="http://schemas.openxmlformats.org/spreadsheetml/2006/main" count="78" uniqueCount="37">
  <si>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</si>
  <si>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</si>
  <si>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</si>
  <si>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</si>
  <si>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</si>
  <si>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</si>
  <si>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</si>
  <si>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</si>
  <si>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</si>
  <si>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</si>
  <si>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</si>
  <si>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</si>
  <si>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</si>
  <si>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</si>
  <si>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</si>
  <si>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</si>
  <si>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</si>
  <si>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</si>
  <si>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</si>
  <si>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</si>
  <si>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</si>
  <si>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</si>
  <si>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</si>
  <si>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 xml:space="preserve">Manteca en el Mercado Interno </t>
  </si>
  <si>
    <t>Acceder al listado de datos</t>
  </si>
  <si>
    <t>Fuente: Instituto Nacional de Estadísticas, INE</t>
  </si>
  <si>
    <t>Volúmen (miles de Kg)</t>
  </si>
  <si>
    <t>Volúmen (miles de kg)</t>
  </si>
  <si>
    <t>2016</t>
  </si>
  <si>
    <t>2017</t>
  </si>
  <si>
    <t xml:space="preserve">Facturación (miles de $) </t>
  </si>
  <si>
    <t>2018</t>
  </si>
  <si>
    <t>2019</t>
  </si>
  <si>
    <t>2020</t>
  </si>
  <si>
    <t xml:space="preserve">Prom. ponderado </t>
  </si>
  <si>
    <t>2021</t>
  </si>
  <si>
    <t xml:space="preserve">Venta de Manteca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</si>
</sst>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3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0" fontId="0" fillId="0" borderId="0" xfId="0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33" xfId="62" applyNumberFormat="1" applyBorder="1" applyAlignment="1">
      <alignment/>
    </xf>
    <xf numFmtId="188" fontId="0" fillId="0" borderId="0" xfId="0" applyNumberFormat="1" applyAlignment="1">
      <alignment/>
    </xf>
    <xf numFmtId="0" fontId="45" fillId="0" borderId="0" xfId="56" applyAlignment="1" applyProtection="1">
      <alignment/>
      <protection/>
    </xf>
    <xf numFmtId="0" fontId="51" fillId="0" borderId="0" xfId="0" applyFon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61" fillId="0" borderId="34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7" fontId="0" fillId="0" borderId="37" xfId="62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1295400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R71"/>
  <sheetViews>
    <sheetView showGridLines="0" tabSelected="1" zoomScalePageLayoutView="0" workbookViewId="0" topLeftCell="A1">
      <selection activeCell="T32" sqref="T32"/>
    </sheetView>
  </sheetViews>
  <sheetFormatPr defaultColWidth="11.421875" defaultRowHeight="15"/>
  <cols>
    <col min="1" max="1" width="7.140625" style="0" customWidth="1"/>
    <col min="2" max="2" width="11.421875" style="45" customWidth="1"/>
    <col min="10" max="10" width="10.421875" style="0" customWidth="1"/>
    <col min="11" max="11" width="10.57421875" style="0" customWidth="1"/>
    <col min="12" max="12" width="9.7109375" style="0" customWidth="1"/>
    <col min="13" max="13" width="10.140625" style="0" customWidth="1"/>
    <col min="14" max="14" width="10.0039062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57" t="s">
        <v>36</v>
      </c>
      <c r="G10" s="58"/>
      <c r="H10" s="58"/>
      <c r="I10" s="58"/>
      <c r="J10" s="59"/>
    </row>
    <row r="11" ht="15">
      <c r="K11" s="41" t="s">
        <v>24</v>
      </c>
    </row>
    <row r="12" ht="15.75" thickBot="1"/>
    <row r="13" spans="7:9" ht="15.75" thickBot="1">
      <c r="G13" s="60" t="s">
        <v>27</v>
      </c>
      <c r="H13" s="61"/>
      <c r="I13" s="62"/>
    </row>
    <row r="14" ht="15.75" thickBot="1"/>
    <row r="15" spans="2:16" ht="15.75" thickBot="1">
      <c r="B15" s="46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7">
        <v>2007</v>
      </c>
      <c r="C16" s="7">
        <v>299.301</v>
      </c>
      <c r="D16" s="8">
        <v>285.98725</v>
      </c>
      <c r="E16" s="8">
        <v>345.239</v>
      </c>
      <c r="F16" s="8">
        <v>345.115</v>
      </c>
      <c r="G16" s="8">
        <v>391.1288</v>
      </c>
      <c r="H16" s="8">
        <v>352.085</v>
      </c>
      <c r="I16" s="8">
        <v>423.003</v>
      </c>
      <c r="J16" s="8">
        <v>382.581</v>
      </c>
      <c r="K16" s="8">
        <v>322.121</v>
      </c>
      <c r="L16" s="8">
        <v>378.919</v>
      </c>
      <c r="M16" s="8">
        <v>340.775</v>
      </c>
      <c r="N16" s="8">
        <v>388.963</v>
      </c>
      <c r="O16" s="9">
        <f aca="true" t="shared" si="0" ref="O16:O21">SUM(C16:N16)</f>
        <v>4255.21805</v>
      </c>
      <c r="P16" s="10"/>
    </row>
    <row r="17" spans="2:16" ht="15">
      <c r="B17" s="47">
        <v>2008</v>
      </c>
      <c r="C17" s="11">
        <v>328.213</v>
      </c>
      <c r="D17" s="1">
        <v>314.064</v>
      </c>
      <c r="E17" s="1">
        <v>311.512</v>
      </c>
      <c r="F17" s="1">
        <v>318.841</v>
      </c>
      <c r="G17" s="1">
        <v>334.117</v>
      </c>
      <c r="H17" s="1">
        <v>318.1265</v>
      </c>
      <c r="I17" s="1">
        <v>357.17</v>
      </c>
      <c r="J17" s="1">
        <v>335.263</v>
      </c>
      <c r="K17" s="1">
        <v>343.097</v>
      </c>
      <c r="L17" s="1">
        <v>324.174</v>
      </c>
      <c r="M17" s="1">
        <v>305.238</v>
      </c>
      <c r="N17" s="1">
        <v>305.238</v>
      </c>
      <c r="O17" s="12">
        <f t="shared" si="0"/>
        <v>3895.0535</v>
      </c>
      <c r="P17" s="10">
        <f>+O17/O16-1</f>
        <v>-0.0846406801644396</v>
      </c>
    </row>
    <row r="18" spans="2:16" ht="15">
      <c r="B18" s="47">
        <v>2009</v>
      </c>
      <c r="C18" s="11">
        <v>316.953</v>
      </c>
      <c r="D18" s="1">
        <v>325.383</v>
      </c>
      <c r="E18" s="1">
        <v>320.8</v>
      </c>
      <c r="F18" s="1">
        <v>365.39</v>
      </c>
      <c r="G18" s="1">
        <v>386.85</v>
      </c>
      <c r="H18" s="1">
        <v>387.653</v>
      </c>
      <c r="I18" s="1">
        <v>422.955</v>
      </c>
      <c r="J18" s="1">
        <v>392.999</v>
      </c>
      <c r="K18" s="1">
        <v>408.223</v>
      </c>
      <c r="L18" s="1">
        <v>333.197</v>
      </c>
      <c r="M18" s="1">
        <v>450.942</v>
      </c>
      <c r="N18" s="1">
        <v>419.173</v>
      </c>
      <c r="O18" s="12">
        <f t="shared" si="0"/>
        <v>4530.517999999999</v>
      </c>
      <c r="P18" s="10">
        <f>+O18/O17-1</f>
        <v>0.16314653957898106</v>
      </c>
    </row>
    <row r="19" spans="2:16" ht="15">
      <c r="B19" s="47">
        <v>2010</v>
      </c>
      <c r="C19" s="11">
        <v>331.009</v>
      </c>
      <c r="D19" s="1">
        <v>336.402</v>
      </c>
      <c r="E19" s="1">
        <v>377.193</v>
      </c>
      <c r="F19" s="1">
        <v>404.071</v>
      </c>
      <c r="G19" s="1">
        <v>405.743</v>
      </c>
      <c r="H19" s="1">
        <v>414.485</v>
      </c>
      <c r="I19" s="1">
        <v>400.411</v>
      </c>
      <c r="J19" s="1">
        <v>403.714</v>
      </c>
      <c r="K19" s="1">
        <v>391.929</v>
      </c>
      <c r="L19" s="1">
        <v>358.17</v>
      </c>
      <c r="M19" s="1">
        <v>451.645</v>
      </c>
      <c r="N19" s="1">
        <v>477.41895</v>
      </c>
      <c r="O19" s="12">
        <f t="shared" si="0"/>
        <v>4752.190950000001</v>
      </c>
      <c r="P19" s="10">
        <f>+O19/O18-1</f>
        <v>0.04892883109613555</v>
      </c>
    </row>
    <row r="20" spans="2:16" ht="15">
      <c r="B20" s="47">
        <v>2011</v>
      </c>
      <c r="C20" s="11">
        <v>299.879</v>
      </c>
      <c r="D20" s="1">
        <v>334.089</v>
      </c>
      <c r="E20" s="1">
        <v>366.985</v>
      </c>
      <c r="F20" s="1">
        <v>353.352</v>
      </c>
      <c r="G20" s="1">
        <v>488.8394</v>
      </c>
      <c r="H20" s="1">
        <v>377.244</v>
      </c>
      <c r="I20" s="1">
        <v>359.647</v>
      </c>
      <c r="J20" s="1">
        <v>411.211</v>
      </c>
      <c r="K20" s="1">
        <v>381.81475</v>
      </c>
      <c r="L20" s="1">
        <v>379.76371</v>
      </c>
      <c r="M20" s="1">
        <v>384.873</v>
      </c>
      <c r="N20" s="1">
        <v>461.423</v>
      </c>
      <c r="O20" s="12">
        <f t="shared" si="0"/>
        <v>4599.12086</v>
      </c>
      <c r="P20" s="10">
        <f>+O20/O19-1</f>
        <v>-0.03221042496198534</v>
      </c>
    </row>
    <row r="21" spans="2:16" ht="15">
      <c r="B21" s="47">
        <v>2012</v>
      </c>
      <c r="C21" s="11">
        <v>353.829</v>
      </c>
      <c r="D21" s="1">
        <v>322.924</v>
      </c>
      <c r="E21" s="1">
        <v>364.906</v>
      </c>
      <c r="F21" s="1">
        <v>343.523</v>
      </c>
      <c r="G21" s="1">
        <v>497.968</v>
      </c>
      <c r="H21" s="1">
        <v>373.33</v>
      </c>
      <c r="I21" s="1">
        <v>395.839</v>
      </c>
      <c r="J21" s="1">
        <v>487.884</v>
      </c>
      <c r="K21" s="1">
        <v>492.775</v>
      </c>
      <c r="L21" s="1">
        <v>560.799</v>
      </c>
      <c r="M21" s="1">
        <v>441.144</v>
      </c>
      <c r="N21" s="1">
        <v>413.863</v>
      </c>
      <c r="O21" s="12">
        <f t="shared" si="0"/>
        <v>5048.784000000001</v>
      </c>
      <c r="P21" s="10">
        <f>+O21/O20-1</f>
        <v>0.09777154236385965</v>
      </c>
    </row>
    <row r="22" spans="2:16" ht="15">
      <c r="B22" s="47">
        <v>2013</v>
      </c>
      <c r="C22" s="11">
        <v>375.14</v>
      </c>
      <c r="D22" s="1">
        <v>345.247</v>
      </c>
      <c r="E22" s="1">
        <v>438.53638</v>
      </c>
      <c r="F22" s="1">
        <v>432.495</v>
      </c>
      <c r="G22" s="1">
        <v>464.08929000000006</v>
      </c>
      <c r="H22" s="1">
        <v>432.572</v>
      </c>
      <c r="I22" s="1">
        <v>424.538</v>
      </c>
      <c r="J22" s="1">
        <v>406.829</v>
      </c>
      <c r="K22" s="1">
        <v>355.804</v>
      </c>
      <c r="L22" s="1">
        <v>474.522</v>
      </c>
      <c r="M22" s="1">
        <v>381.702</v>
      </c>
      <c r="N22" s="1">
        <v>406.724</v>
      </c>
      <c r="O22" s="12">
        <f aca="true" t="shared" si="1" ref="O22:O27">SUM(C22:N22)</f>
        <v>4938.198670000001</v>
      </c>
      <c r="P22" s="10">
        <f aca="true" t="shared" si="2" ref="P22:P27">O22/O21-1</f>
        <v>-0.02190335930394327</v>
      </c>
    </row>
    <row r="23" spans="2:16" ht="15">
      <c r="B23" s="47">
        <v>2014</v>
      </c>
      <c r="C23" s="11">
        <v>349.218</v>
      </c>
      <c r="D23" s="1">
        <v>435.709</v>
      </c>
      <c r="E23" s="1">
        <v>436.35544</v>
      </c>
      <c r="F23" s="1">
        <v>416.7128</v>
      </c>
      <c r="G23" s="1">
        <v>438.50982</v>
      </c>
      <c r="H23" s="1">
        <v>399.06737</v>
      </c>
      <c r="I23" s="1">
        <v>492.38534999999996</v>
      </c>
      <c r="J23" s="1">
        <v>431.18425</v>
      </c>
      <c r="K23" s="1">
        <v>399.35225</v>
      </c>
      <c r="L23" s="1">
        <v>465.8528</v>
      </c>
      <c r="M23" s="1">
        <v>421.50635</v>
      </c>
      <c r="N23" s="1">
        <v>505.63169</v>
      </c>
      <c r="O23" s="12">
        <f t="shared" si="1"/>
        <v>5191.485119999999</v>
      </c>
      <c r="P23" s="10">
        <f t="shared" si="2"/>
        <v>0.05129126366234238</v>
      </c>
    </row>
    <row r="24" spans="2:16" ht="15">
      <c r="B24" s="47">
        <v>2015</v>
      </c>
      <c r="C24" s="11">
        <v>347.14458</v>
      </c>
      <c r="D24" s="1">
        <v>327.6589</v>
      </c>
      <c r="E24" s="1">
        <v>385.46906</v>
      </c>
      <c r="F24" s="1">
        <v>427.3316</v>
      </c>
      <c r="G24" s="1">
        <v>423.10290000000003</v>
      </c>
      <c r="H24" s="1">
        <v>494.03145</v>
      </c>
      <c r="I24" s="1">
        <v>484.83029999999997</v>
      </c>
      <c r="J24" s="1">
        <v>431.96662</v>
      </c>
      <c r="K24" s="1">
        <v>474.35895</v>
      </c>
      <c r="L24" s="1">
        <v>424.2198</v>
      </c>
      <c r="M24" s="1">
        <v>322.64545000000004</v>
      </c>
      <c r="N24" s="1">
        <v>474.17134000000004</v>
      </c>
      <c r="O24" s="12">
        <f t="shared" si="1"/>
        <v>5016.93095</v>
      </c>
      <c r="P24" s="10">
        <f t="shared" si="2"/>
        <v>-0.03362316677505939</v>
      </c>
    </row>
    <row r="25" spans="2:16" ht="15">
      <c r="B25" s="47">
        <v>2016</v>
      </c>
      <c r="C25" s="11">
        <v>332.80125</v>
      </c>
      <c r="D25" s="1">
        <v>338.36186</v>
      </c>
      <c r="E25" s="1">
        <v>364.54355</v>
      </c>
      <c r="F25" s="1">
        <v>424.11545</v>
      </c>
      <c r="G25" s="1">
        <v>436.1454</v>
      </c>
      <c r="H25" s="1">
        <v>400.39256</v>
      </c>
      <c r="I25" s="1">
        <v>401.48755</v>
      </c>
      <c r="J25" s="1">
        <v>526.01425</v>
      </c>
      <c r="K25" s="1">
        <v>450.17884000000004</v>
      </c>
      <c r="L25" s="1">
        <v>432.47040000000004</v>
      </c>
      <c r="M25" s="1">
        <v>329.99045</v>
      </c>
      <c r="N25" s="1">
        <v>439.49415000000005</v>
      </c>
      <c r="O25" s="12">
        <f t="shared" si="1"/>
        <v>4875.99571</v>
      </c>
      <c r="P25" s="10">
        <f t="shared" si="2"/>
        <v>-0.028091923409868658</v>
      </c>
    </row>
    <row r="26" spans="2:16" ht="15">
      <c r="B26" s="47">
        <v>2017</v>
      </c>
      <c r="C26" s="11">
        <v>335.2507</v>
      </c>
      <c r="D26" s="1">
        <v>353.50725</v>
      </c>
      <c r="E26" s="1">
        <v>431.64639999999997</v>
      </c>
      <c r="F26" s="1">
        <v>426.69519</v>
      </c>
      <c r="G26" s="1">
        <v>462.89127</v>
      </c>
      <c r="H26" s="1">
        <v>488.58254999999997</v>
      </c>
      <c r="I26" s="1">
        <v>490.52627</v>
      </c>
      <c r="J26" s="1">
        <v>514.20085</v>
      </c>
      <c r="K26" s="1">
        <v>361.1392</v>
      </c>
      <c r="L26" s="1">
        <v>545.0145</v>
      </c>
      <c r="M26" s="1">
        <v>480.0392</v>
      </c>
      <c r="N26" s="1">
        <v>550.35195</v>
      </c>
      <c r="O26" s="12">
        <f t="shared" si="1"/>
        <v>5439.84533</v>
      </c>
      <c r="P26" s="10">
        <f t="shared" si="2"/>
        <v>0.11563784169121027</v>
      </c>
    </row>
    <row r="27" spans="2:16" s="22" customFormat="1" ht="15">
      <c r="B27" s="47">
        <v>2018</v>
      </c>
      <c r="C27" s="11">
        <v>557.37865</v>
      </c>
      <c r="D27" s="1">
        <v>495.07779999999997</v>
      </c>
      <c r="E27" s="1">
        <v>448.7497</v>
      </c>
      <c r="F27" s="1">
        <v>494.47673</v>
      </c>
      <c r="G27" s="1">
        <v>532.317</v>
      </c>
      <c r="H27" s="1">
        <v>459.18874</v>
      </c>
      <c r="I27" s="1">
        <v>495.7307</v>
      </c>
      <c r="J27" s="1">
        <v>484.63095</v>
      </c>
      <c r="K27" s="1">
        <v>393.70590000000004</v>
      </c>
      <c r="L27" s="1">
        <v>455.3028</v>
      </c>
      <c r="M27" s="1">
        <v>336.63215</v>
      </c>
      <c r="N27" s="1">
        <v>370.70385</v>
      </c>
      <c r="O27" s="12">
        <f t="shared" si="1"/>
        <v>5523.89497</v>
      </c>
      <c r="P27" s="10">
        <f t="shared" si="2"/>
        <v>0.015450740765822424</v>
      </c>
    </row>
    <row r="28" spans="2:16" s="22" customFormat="1" ht="15">
      <c r="B28" s="47" t="s">
        <v>32</v>
      </c>
      <c r="C28" s="11">
        <v>359.9227</v>
      </c>
      <c r="D28" s="1">
        <v>359.85070999999994</v>
      </c>
      <c r="E28" s="1">
        <v>428.13363</v>
      </c>
      <c r="F28" s="1">
        <v>425.10275</v>
      </c>
      <c r="G28" s="1">
        <v>452.5476</v>
      </c>
      <c r="H28" s="1">
        <v>375.41807</v>
      </c>
      <c r="I28" s="1">
        <v>488.99674000000005</v>
      </c>
      <c r="J28" s="1">
        <v>436.84771</v>
      </c>
      <c r="K28" s="1">
        <v>403.46612</v>
      </c>
      <c r="L28" s="1">
        <v>400.35293</v>
      </c>
      <c r="M28" s="1">
        <v>406.62620000000004</v>
      </c>
      <c r="N28" s="1">
        <v>498.43374</v>
      </c>
      <c r="O28" s="12">
        <f>SUM(C28:N28)</f>
        <v>5035.6989</v>
      </c>
      <c r="P28" s="10">
        <f>O28/O27-1</f>
        <v>-0.08837895590907663</v>
      </c>
    </row>
    <row r="29" spans="2:16" s="22" customFormat="1" ht="15">
      <c r="B29" s="47" t="s">
        <v>33</v>
      </c>
      <c r="C29" s="11">
        <v>432.15592</v>
      </c>
      <c r="D29" s="1">
        <v>412.08569</v>
      </c>
      <c r="E29" s="1">
        <v>523.02793</v>
      </c>
      <c r="F29" s="1">
        <v>434.53877</v>
      </c>
      <c r="G29" s="1">
        <v>402.40979999999996</v>
      </c>
      <c r="H29" s="1">
        <v>384.91377</v>
      </c>
      <c r="I29" s="1">
        <v>580.3439199999999</v>
      </c>
      <c r="J29" s="1">
        <v>499.86990999999995</v>
      </c>
      <c r="K29" s="1">
        <v>412.64198</v>
      </c>
      <c r="L29" s="1">
        <v>422.93851</v>
      </c>
      <c r="M29" s="1">
        <v>444.75921999999997</v>
      </c>
      <c r="N29" s="1">
        <v>560.19637</v>
      </c>
      <c r="O29" s="12">
        <f>SUM(C29:N29)</f>
        <v>5509.8817899999995</v>
      </c>
      <c r="P29" s="10">
        <f>O29/O28-1</f>
        <v>0.09416426585791271</v>
      </c>
    </row>
    <row r="30" spans="2:16" s="22" customFormat="1" ht="15.75" thickBot="1">
      <c r="B30" s="48" t="s">
        <v>35</v>
      </c>
      <c r="C30" s="18">
        <v>411.8755</v>
      </c>
      <c r="D30" s="19">
        <v>418.72852</v>
      </c>
      <c r="E30" s="19">
        <v>584.9494599999999</v>
      </c>
      <c r="F30" s="19">
        <v>412.25259</v>
      </c>
      <c r="G30" s="19">
        <v>477.0437</v>
      </c>
      <c r="H30" s="19">
        <v>511.6056</v>
      </c>
      <c r="I30" s="19">
        <v>428.67594</v>
      </c>
      <c r="J30" s="19">
        <v>462.99724</v>
      </c>
      <c r="K30" s="19">
        <v>475.50392999999997</v>
      </c>
      <c r="L30" s="19">
        <v>480.29161</v>
      </c>
      <c r="M30" s="19">
        <v>508.24176</v>
      </c>
      <c r="N30" s="19"/>
      <c r="O30" s="20"/>
      <c r="P30" s="21"/>
    </row>
    <row r="31" spans="2:3" s="22" customFormat="1" ht="15.75" thickBot="1">
      <c r="B31" s="49" t="s">
        <v>25</v>
      </c>
      <c r="C31" s="42"/>
    </row>
    <row r="32" spans="2:15" ht="15.75" thickBot="1">
      <c r="B32"/>
      <c r="G32" s="60" t="s">
        <v>30</v>
      </c>
      <c r="H32" s="61"/>
      <c r="I32" s="62"/>
      <c r="K32" s="22"/>
      <c r="L32" s="22"/>
      <c r="M32" s="22"/>
      <c r="N32" s="22"/>
      <c r="O32" s="22"/>
    </row>
    <row r="33" ht="15.75" thickBot="1">
      <c r="B33" s="45" t="s">
        <v>20</v>
      </c>
    </row>
    <row r="34" spans="2:16" ht="15.75" thickBot="1">
      <c r="B34" s="46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5" t="s">
        <v>14</v>
      </c>
      <c r="P34" s="6" t="s">
        <v>15</v>
      </c>
    </row>
    <row r="35" spans="2:16" ht="15">
      <c r="B35" s="47">
        <v>2007</v>
      </c>
      <c r="C35" s="7">
        <v>19048.81</v>
      </c>
      <c r="D35" s="8">
        <v>18517.76</v>
      </c>
      <c r="E35" s="8">
        <v>22011.76</v>
      </c>
      <c r="F35" s="8">
        <v>21655.29</v>
      </c>
      <c r="G35" s="8">
        <v>25060.62</v>
      </c>
      <c r="H35" s="8">
        <v>23884.84</v>
      </c>
      <c r="I35" s="8">
        <v>28420.89</v>
      </c>
      <c r="J35" s="8">
        <v>27191.71</v>
      </c>
      <c r="K35" s="8">
        <v>24631.32</v>
      </c>
      <c r="L35" s="8">
        <v>28033.42</v>
      </c>
      <c r="M35" s="8">
        <v>30107.1</v>
      </c>
      <c r="N35" s="8">
        <v>34912.14</v>
      </c>
      <c r="O35" s="9">
        <f aca="true" t="shared" si="3" ref="O35:O41">SUM(C35:N35)</f>
        <v>303475.66</v>
      </c>
      <c r="P35" s="10"/>
    </row>
    <row r="36" spans="2:16" ht="15">
      <c r="B36" s="47">
        <v>2008</v>
      </c>
      <c r="C36" s="11">
        <v>28050.67</v>
      </c>
      <c r="D36" s="1">
        <v>30824.09</v>
      </c>
      <c r="E36" s="1">
        <v>30760.21</v>
      </c>
      <c r="F36" s="1">
        <v>30870.51</v>
      </c>
      <c r="G36" s="1">
        <v>32341.69</v>
      </c>
      <c r="H36" s="1">
        <v>30989.39</v>
      </c>
      <c r="I36" s="1">
        <v>34374.6</v>
      </c>
      <c r="J36" s="1">
        <v>31999.06</v>
      </c>
      <c r="K36" s="1">
        <v>31701.93</v>
      </c>
      <c r="L36" s="1">
        <v>30570.12</v>
      </c>
      <c r="M36" s="1">
        <v>28275.08</v>
      </c>
      <c r="N36" s="1">
        <v>28275.08</v>
      </c>
      <c r="O36" s="12">
        <f t="shared" si="3"/>
        <v>369032.43000000005</v>
      </c>
      <c r="P36" s="10">
        <f>+O36/O35-1</f>
        <v>0.2160198613621933</v>
      </c>
    </row>
    <row r="37" spans="2:16" ht="15">
      <c r="B37" s="47">
        <v>2009</v>
      </c>
      <c r="C37" s="11">
        <v>29233.49</v>
      </c>
      <c r="D37" s="1">
        <v>29102.12</v>
      </c>
      <c r="E37" s="1">
        <v>29523.36</v>
      </c>
      <c r="F37" s="1">
        <v>32797.97</v>
      </c>
      <c r="G37" s="1">
        <v>33920.16</v>
      </c>
      <c r="H37" s="1">
        <v>34177.87</v>
      </c>
      <c r="I37" s="1">
        <v>36326.35</v>
      </c>
      <c r="J37" s="1">
        <v>32685.65</v>
      </c>
      <c r="K37" s="1">
        <v>31302.41</v>
      </c>
      <c r="L37" s="1">
        <v>28647.64</v>
      </c>
      <c r="M37" s="1">
        <v>29725.34</v>
      </c>
      <c r="N37" s="1">
        <v>34795.63</v>
      </c>
      <c r="O37" s="12">
        <f t="shared" si="3"/>
        <v>382237.99000000005</v>
      </c>
      <c r="P37" s="10">
        <f>+O37/O36-1</f>
        <v>0.035784280530575474</v>
      </c>
    </row>
    <row r="38" spans="2:16" ht="15">
      <c r="B38" s="47">
        <v>2010</v>
      </c>
      <c r="C38" s="11">
        <v>29418</v>
      </c>
      <c r="D38" s="1">
        <v>30313.32</v>
      </c>
      <c r="E38" s="1">
        <v>33966.09</v>
      </c>
      <c r="F38" s="1">
        <v>36860.77</v>
      </c>
      <c r="G38" s="1">
        <v>36653.52</v>
      </c>
      <c r="H38" s="1">
        <v>37731.04</v>
      </c>
      <c r="I38" s="1">
        <v>38067.41</v>
      </c>
      <c r="J38" s="1">
        <v>39134.19</v>
      </c>
      <c r="K38" s="1">
        <v>39524.58</v>
      </c>
      <c r="L38" s="1">
        <v>38433.23</v>
      </c>
      <c r="M38" s="1">
        <v>47392.28</v>
      </c>
      <c r="N38" s="1">
        <v>50545.64</v>
      </c>
      <c r="O38" s="12">
        <f t="shared" si="3"/>
        <v>458040.06999999995</v>
      </c>
      <c r="P38" s="10">
        <f>+O38/O37-1</f>
        <v>0.1983112144347554</v>
      </c>
    </row>
    <row r="39" spans="2:16" ht="15">
      <c r="B39" s="47">
        <v>2011</v>
      </c>
      <c r="C39" s="11">
        <v>34269.45</v>
      </c>
      <c r="D39" s="1">
        <v>37654.92</v>
      </c>
      <c r="E39" s="1">
        <v>42597.76</v>
      </c>
      <c r="F39" s="1">
        <v>41317.12</v>
      </c>
      <c r="G39" s="1">
        <v>54893.09</v>
      </c>
      <c r="H39" s="1">
        <v>42995.1</v>
      </c>
      <c r="I39" s="1">
        <v>42577.76</v>
      </c>
      <c r="J39" s="1">
        <v>46598.98</v>
      </c>
      <c r="K39" s="1">
        <v>43559.4</v>
      </c>
      <c r="L39" s="1">
        <v>42091.49</v>
      </c>
      <c r="M39" s="1">
        <v>43502</v>
      </c>
      <c r="N39" s="1">
        <v>48786</v>
      </c>
      <c r="O39" s="12">
        <f t="shared" si="3"/>
        <v>520843.07</v>
      </c>
      <c r="P39" s="10">
        <f>+O39/O38-1</f>
        <v>0.137112458305231</v>
      </c>
    </row>
    <row r="40" spans="2:16" ht="15">
      <c r="B40" s="47">
        <v>2012</v>
      </c>
      <c r="C40" s="11">
        <v>41061</v>
      </c>
      <c r="D40" s="1">
        <v>38234</v>
      </c>
      <c r="E40" s="1">
        <v>42859</v>
      </c>
      <c r="F40" s="1">
        <v>41418</v>
      </c>
      <c r="G40" s="1">
        <v>55320</v>
      </c>
      <c r="H40" s="1">
        <v>43642</v>
      </c>
      <c r="I40" s="1">
        <v>45298</v>
      </c>
      <c r="J40" s="1">
        <v>52382</v>
      </c>
      <c r="K40" s="1">
        <v>52083</v>
      </c>
      <c r="L40" s="1">
        <v>56790</v>
      </c>
      <c r="M40" s="1">
        <v>41930</v>
      </c>
      <c r="N40" s="1">
        <v>41748</v>
      </c>
      <c r="O40" s="12">
        <f t="shared" si="3"/>
        <v>552765</v>
      </c>
      <c r="P40" s="10">
        <f>+O40/O39-1</f>
        <v>0.06128895983966909</v>
      </c>
    </row>
    <row r="41" spans="2:16" ht="15">
      <c r="B41" s="47">
        <v>2013</v>
      </c>
      <c r="C41" s="11">
        <v>43292</v>
      </c>
      <c r="D41" s="1">
        <v>39015</v>
      </c>
      <c r="E41" s="1">
        <v>48409.69</v>
      </c>
      <c r="F41" s="1">
        <v>50144</v>
      </c>
      <c r="G41" s="1">
        <v>52340.52</v>
      </c>
      <c r="H41" s="1">
        <v>51108</v>
      </c>
      <c r="I41" s="1">
        <v>50210</v>
      </c>
      <c r="J41" s="1">
        <v>48652</v>
      </c>
      <c r="K41" s="1">
        <v>42618</v>
      </c>
      <c r="L41" s="1">
        <v>58114</v>
      </c>
      <c r="M41" s="1">
        <v>49870</v>
      </c>
      <c r="N41" s="1">
        <v>48987</v>
      </c>
      <c r="O41" s="12">
        <f t="shared" si="3"/>
        <v>582760.21</v>
      </c>
      <c r="P41" s="10">
        <f aca="true" t="shared" si="4" ref="P41:P46">O41/O40-1</f>
        <v>0.05426394579975202</v>
      </c>
    </row>
    <row r="42" spans="2:16" ht="15">
      <c r="B42" s="47">
        <v>2014</v>
      </c>
      <c r="C42" s="11">
        <v>46356</v>
      </c>
      <c r="D42" s="1">
        <v>56061</v>
      </c>
      <c r="E42" s="1">
        <v>56795.01</v>
      </c>
      <c r="F42" s="1">
        <v>55517.92</v>
      </c>
      <c r="G42" s="1">
        <v>57986.47</v>
      </c>
      <c r="H42" s="1">
        <v>53380.6</v>
      </c>
      <c r="I42" s="1">
        <v>64416.26</v>
      </c>
      <c r="J42" s="1">
        <v>57124.57</v>
      </c>
      <c r="K42" s="1">
        <v>55426.4</v>
      </c>
      <c r="L42" s="1">
        <v>61561.99</v>
      </c>
      <c r="M42" s="1">
        <v>55948.39</v>
      </c>
      <c r="N42" s="1">
        <v>65579.79</v>
      </c>
      <c r="O42" s="12">
        <f aca="true" t="shared" si="5" ref="O42:O47">SUM(C42:N42)</f>
        <v>686154.4000000001</v>
      </c>
      <c r="P42" s="10">
        <f t="shared" si="4"/>
        <v>0.17742149897296544</v>
      </c>
    </row>
    <row r="43" spans="2:16" ht="15">
      <c r="B43" s="47">
        <v>2015</v>
      </c>
      <c r="C43" s="11">
        <v>48399.02</v>
      </c>
      <c r="D43" s="1">
        <v>45863.91</v>
      </c>
      <c r="E43" s="1">
        <v>52868.12</v>
      </c>
      <c r="F43" s="1">
        <v>56169.96</v>
      </c>
      <c r="G43" s="1">
        <v>58621.37</v>
      </c>
      <c r="H43" s="1">
        <v>63660.99</v>
      </c>
      <c r="I43" s="1">
        <v>64536.31</v>
      </c>
      <c r="J43" s="1">
        <v>59042.39</v>
      </c>
      <c r="K43" s="1">
        <v>60140.99</v>
      </c>
      <c r="L43" s="1">
        <v>55910.08</v>
      </c>
      <c r="M43" s="1">
        <v>45477.53</v>
      </c>
      <c r="N43" s="1">
        <v>58830.16</v>
      </c>
      <c r="O43" s="12">
        <f t="shared" si="5"/>
        <v>669520.8300000001</v>
      </c>
      <c r="P43" s="10">
        <f t="shared" si="4"/>
        <v>-0.024241730432684072</v>
      </c>
    </row>
    <row r="44" spans="2:16" ht="15">
      <c r="B44" s="47">
        <v>2016</v>
      </c>
      <c r="C44" s="11">
        <v>44762.07</v>
      </c>
      <c r="D44" s="1">
        <v>47963.98</v>
      </c>
      <c r="E44" s="1">
        <v>51839.6</v>
      </c>
      <c r="F44" s="1">
        <v>57399.29</v>
      </c>
      <c r="G44" s="1">
        <v>59595.24</v>
      </c>
      <c r="H44" s="1">
        <v>54189.07</v>
      </c>
      <c r="I44" s="1">
        <v>59409.99</v>
      </c>
      <c r="J44" s="1">
        <v>67271.96</v>
      </c>
      <c r="K44" s="1">
        <v>58356.57</v>
      </c>
      <c r="L44" s="1">
        <v>57073.89</v>
      </c>
      <c r="M44" s="1">
        <v>47553.08</v>
      </c>
      <c r="N44" s="1">
        <v>58313.34</v>
      </c>
      <c r="O44" s="12">
        <f t="shared" si="5"/>
        <v>663728.08</v>
      </c>
      <c r="P44" s="10">
        <f t="shared" si="4"/>
        <v>-0.008652083311582848</v>
      </c>
    </row>
    <row r="45" spans="2:16" ht="15">
      <c r="B45" s="47">
        <v>2017</v>
      </c>
      <c r="C45" s="11">
        <v>47290.530000000006</v>
      </c>
      <c r="D45" s="1">
        <v>51728.909999999996</v>
      </c>
      <c r="E45" s="1">
        <v>61523.47</v>
      </c>
      <c r="F45" s="1">
        <v>61994.01</v>
      </c>
      <c r="G45" s="1">
        <v>66464.59</v>
      </c>
      <c r="H45" s="1">
        <v>71669.99</v>
      </c>
      <c r="I45" s="1">
        <v>73382.38</v>
      </c>
      <c r="J45" s="1">
        <v>74312.91</v>
      </c>
      <c r="K45" s="1">
        <v>57026.99</v>
      </c>
      <c r="L45" s="1">
        <v>76021.98999999999</v>
      </c>
      <c r="M45" s="1">
        <v>81251.2</v>
      </c>
      <c r="N45" s="1">
        <v>81729.13</v>
      </c>
      <c r="O45" s="12">
        <f t="shared" si="5"/>
        <v>804396.1</v>
      </c>
      <c r="P45" s="10">
        <f t="shared" si="4"/>
        <v>0.21193621942286978</v>
      </c>
    </row>
    <row r="46" spans="2:16" s="22" customFormat="1" ht="15">
      <c r="B46" s="47">
        <v>2018</v>
      </c>
      <c r="C46" s="11">
        <v>65939.54000000001</v>
      </c>
      <c r="D46" s="1">
        <v>75013.11</v>
      </c>
      <c r="E46" s="1">
        <v>70639.78</v>
      </c>
      <c r="F46" s="1">
        <v>77504.9</v>
      </c>
      <c r="G46" s="1">
        <v>84201.64</v>
      </c>
      <c r="H46" s="1">
        <v>72109.47</v>
      </c>
      <c r="I46" s="1">
        <v>76676.72</v>
      </c>
      <c r="J46" s="1">
        <v>75857.92</v>
      </c>
      <c r="K46" s="1">
        <v>58599.37</v>
      </c>
      <c r="L46" s="1">
        <v>75296.33</v>
      </c>
      <c r="M46" s="1">
        <v>58741.46</v>
      </c>
      <c r="N46" s="1">
        <v>64849.23</v>
      </c>
      <c r="O46" s="12">
        <f t="shared" si="5"/>
        <v>855429.47</v>
      </c>
      <c r="P46" s="10">
        <f t="shared" si="4"/>
        <v>0.06344308481853655</v>
      </c>
    </row>
    <row r="47" spans="2:16" s="22" customFormat="1" ht="15">
      <c r="B47" s="47">
        <v>2019</v>
      </c>
      <c r="C47" s="11">
        <v>57402.21</v>
      </c>
      <c r="D47" s="1">
        <v>59300.689999999995</v>
      </c>
      <c r="E47" s="1">
        <v>68197.81999999999</v>
      </c>
      <c r="F47" s="1">
        <v>70398.94</v>
      </c>
      <c r="G47" s="1">
        <v>74018.46</v>
      </c>
      <c r="H47" s="1">
        <v>64367.45</v>
      </c>
      <c r="I47" s="1">
        <v>85706.29</v>
      </c>
      <c r="J47" s="1">
        <v>78036.62000000001</v>
      </c>
      <c r="K47" s="1">
        <v>71782.5</v>
      </c>
      <c r="L47" s="1">
        <v>73168.31</v>
      </c>
      <c r="M47" s="1">
        <v>73770.34</v>
      </c>
      <c r="N47" s="1">
        <v>87419.76999999999</v>
      </c>
      <c r="O47" s="12">
        <f t="shared" si="5"/>
        <v>863569.4</v>
      </c>
      <c r="P47" s="10">
        <f>O47/O46-1</f>
        <v>0.009515606236946805</v>
      </c>
    </row>
    <row r="48" spans="2:16" s="22" customFormat="1" ht="15">
      <c r="B48" s="47" t="s">
        <v>33</v>
      </c>
      <c r="C48" s="11">
        <v>78125.3</v>
      </c>
      <c r="D48" s="1">
        <v>75439.85</v>
      </c>
      <c r="E48" s="1">
        <v>97902.4</v>
      </c>
      <c r="F48" s="1">
        <v>88551.49</v>
      </c>
      <c r="G48" s="1">
        <v>80143.70999999999</v>
      </c>
      <c r="H48" s="1">
        <v>90189.93</v>
      </c>
      <c r="I48" s="1">
        <v>109869.2</v>
      </c>
      <c r="J48" s="1">
        <v>98705.29</v>
      </c>
      <c r="K48" s="1">
        <v>83830.42</v>
      </c>
      <c r="L48" s="1">
        <v>85905.68</v>
      </c>
      <c r="M48" s="1">
        <v>86432.21</v>
      </c>
      <c r="N48" s="1">
        <v>108771.57</v>
      </c>
      <c r="O48" s="12">
        <f>SUM(C48:N48)</f>
        <v>1083867.05</v>
      </c>
      <c r="P48" s="10">
        <f>O48/O47-1</f>
        <v>0.25510126922051657</v>
      </c>
    </row>
    <row r="49" spans="2:16" s="22" customFormat="1" ht="15.75" thickBot="1">
      <c r="B49" s="48" t="s">
        <v>35</v>
      </c>
      <c r="C49" s="18">
        <v>78238.42</v>
      </c>
      <c r="D49" s="19">
        <v>79080.217</v>
      </c>
      <c r="E49" s="19">
        <v>99076.51991</v>
      </c>
      <c r="F49" s="19">
        <v>82838.84788</v>
      </c>
      <c r="G49" s="19">
        <v>101681.48621999999</v>
      </c>
      <c r="H49" s="19">
        <v>105161.09087</v>
      </c>
      <c r="I49" s="19">
        <v>84480.66807</v>
      </c>
      <c r="J49" s="19">
        <v>94911.93139</v>
      </c>
      <c r="K49" s="19">
        <v>95980.56534999999</v>
      </c>
      <c r="L49" s="19">
        <v>98528.47875</v>
      </c>
      <c r="M49" s="19">
        <v>100328.34078</v>
      </c>
      <c r="N49" s="19"/>
      <c r="O49" s="20"/>
      <c r="P49" s="21"/>
    </row>
    <row r="50" spans="2:3" ht="15.75" thickBot="1">
      <c r="B50" s="49" t="s">
        <v>0</v>
      </c>
      <c r="C50" s="42"/>
    </row>
    <row r="51" spans="7:9" ht="15.75" thickBot="1">
      <c r="G51" s="60" t="s">
        <v>17</v>
      </c>
      <c r="H51" s="61"/>
      <c r="I51" s="62"/>
    </row>
    <row r="52" ht="15.75" thickBot="1">
      <c r="B52" s="45" t="s">
        <v>20</v>
      </c>
    </row>
    <row r="53" spans="2:18" ht="15.75" thickBot="1">
      <c r="B53" s="46" t="s">
        <v>1</v>
      </c>
      <c r="C53" s="13" t="s">
        <v>2</v>
      </c>
      <c r="D53" s="13" t="s">
        <v>3</v>
      </c>
      <c r="E53" s="13" t="s">
        <v>4</v>
      </c>
      <c r="F53" s="13" t="s">
        <v>5</v>
      </c>
      <c r="G53" s="13" t="s">
        <v>6</v>
      </c>
      <c r="H53" s="13" t="s">
        <v>7</v>
      </c>
      <c r="I53" s="13" t="s">
        <v>8</v>
      </c>
      <c r="J53" s="13" t="s">
        <v>9</v>
      </c>
      <c r="K53" s="13" t="s">
        <v>10</v>
      </c>
      <c r="L53" s="13" t="s">
        <v>11</v>
      </c>
      <c r="M53" s="13" t="s">
        <v>12</v>
      </c>
      <c r="N53" s="13" t="s">
        <v>13</v>
      </c>
      <c r="O53" s="5" t="s">
        <v>18</v>
      </c>
      <c r="P53" s="6" t="s">
        <v>15</v>
      </c>
      <c r="Q53" s="5" t="s">
        <v>34</v>
      </c>
      <c r="R53" s="56" t="s">
        <v>15</v>
      </c>
    </row>
    <row r="54" spans="2:18" ht="15">
      <c r="B54" s="50">
        <v>2007</v>
      </c>
      <c r="C54" s="14">
        <f aca="true" t="shared" si="6" ref="C54:N54">+C35/C16</f>
        <v>63.64432460967388</v>
      </c>
      <c r="D54" s="15">
        <f t="shared" si="6"/>
        <v>64.75029918291811</v>
      </c>
      <c r="E54" s="15">
        <f t="shared" si="6"/>
        <v>63.75803428928945</v>
      </c>
      <c r="F54" s="15">
        <f t="shared" si="6"/>
        <v>62.748040508236386</v>
      </c>
      <c r="G54" s="15">
        <f t="shared" si="6"/>
        <v>64.07255103689629</v>
      </c>
      <c r="H54" s="15">
        <f t="shared" si="6"/>
        <v>67.83827768862633</v>
      </c>
      <c r="I54" s="15">
        <f t="shared" si="6"/>
        <v>67.18838873483166</v>
      </c>
      <c r="J54" s="15">
        <f t="shared" si="6"/>
        <v>71.07438686186715</v>
      </c>
      <c r="K54" s="15">
        <f t="shared" si="6"/>
        <v>76.46604847246843</v>
      </c>
      <c r="L54" s="15">
        <f t="shared" si="6"/>
        <v>73.98261897661506</v>
      </c>
      <c r="M54" s="15">
        <f t="shared" si="6"/>
        <v>88.34891057149146</v>
      </c>
      <c r="N54" s="15">
        <f t="shared" si="6"/>
        <v>89.75696917187496</v>
      </c>
      <c r="O54" s="9">
        <f aca="true" t="shared" si="7" ref="O54:O59">AVERAGE(C54:N54)</f>
        <v>71.13573750873243</v>
      </c>
      <c r="P54" s="10"/>
      <c r="Q54" s="9">
        <f aca="true" t="shared" si="8" ref="Q54:Q67">SUM(C35:N35)/SUM(C16:N16)</f>
        <v>71.31847450214683</v>
      </c>
      <c r="R54" s="10"/>
    </row>
    <row r="55" spans="2:18" ht="15">
      <c r="B55" s="50">
        <v>2008</v>
      </c>
      <c r="C55" s="16">
        <f aca="true" t="shared" si="9" ref="C55:N55">+C36/C17</f>
        <v>85.46483533558998</v>
      </c>
      <c r="D55" s="17">
        <f t="shared" si="9"/>
        <v>98.14588746242804</v>
      </c>
      <c r="E55" s="17">
        <f t="shared" si="9"/>
        <v>98.74486376126762</v>
      </c>
      <c r="F55" s="17">
        <f t="shared" si="9"/>
        <v>96.82101737229527</v>
      </c>
      <c r="G55" s="17">
        <f t="shared" si="9"/>
        <v>96.7974990796637</v>
      </c>
      <c r="H55" s="17">
        <f t="shared" si="9"/>
        <v>97.41216151436613</v>
      </c>
      <c r="I55" s="17">
        <f t="shared" si="9"/>
        <v>96.24156564101128</v>
      </c>
      <c r="J55" s="17">
        <f t="shared" si="9"/>
        <v>95.44465091584817</v>
      </c>
      <c r="K55" s="17">
        <f t="shared" si="9"/>
        <v>92.39932147468501</v>
      </c>
      <c r="L55" s="17">
        <f t="shared" si="9"/>
        <v>94.30157878176536</v>
      </c>
      <c r="M55" s="17">
        <f t="shared" si="9"/>
        <v>92.63289629731554</v>
      </c>
      <c r="N55" s="17">
        <f t="shared" si="9"/>
        <v>92.63289629731554</v>
      </c>
      <c r="O55" s="12">
        <f t="shared" si="7"/>
        <v>94.75326449446264</v>
      </c>
      <c r="P55" s="10">
        <f>+O55/O54-1</f>
        <v>0.3320064964931444</v>
      </c>
      <c r="Q55" s="12">
        <f t="shared" si="8"/>
        <v>94.74386680439693</v>
      </c>
      <c r="R55" s="10">
        <f>+Q55/Q54-1</f>
        <v>0.32846176906861557</v>
      </c>
    </row>
    <row r="56" spans="2:18" ht="15">
      <c r="B56" s="50">
        <v>2009</v>
      </c>
      <c r="C56" s="16">
        <f aca="true" t="shared" si="10" ref="C56:N56">+C37/C18</f>
        <v>92.23288626389403</v>
      </c>
      <c r="D56" s="17">
        <f t="shared" si="10"/>
        <v>89.43958350620653</v>
      </c>
      <c r="E56" s="17">
        <f t="shared" si="10"/>
        <v>92.03042394014962</v>
      </c>
      <c r="F56" s="17">
        <f t="shared" si="10"/>
        <v>89.76154246147952</v>
      </c>
      <c r="G56" s="17">
        <f t="shared" si="10"/>
        <v>87.68297789841024</v>
      </c>
      <c r="H56" s="17">
        <f t="shared" si="10"/>
        <v>88.1661434323996</v>
      </c>
      <c r="I56" s="17">
        <f t="shared" si="10"/>
        <v>85.88703289948103</v>
      </c>
      <c r="J56" s="17">
        <f t="shared" si="10"/>
        <v>83.16980450331934</v>
      </c>
      <c r="K56" s="17">
        <f t="shared" si="10"/>
        <v>76.6796824284766</v>
      </c>
      <c r="L56" s="17">
        <f t="shared" si="10"/>
        <v>85.97808503678004</v>
      </c>
      <c r="M56" s="17">
        <f t="shared" si="10"/>
        <v>65.91832209020228</v>
      </c>
      <c r="N56" s="17">
        <f t="shared" si="10"/>
        <v>83.01018911046273</v>
      </c>
      <c r="O56" s="12">
        <f t="shared" si="7"/>
        <v>84.9963894642718</v>
      </c>
      <c r="P56" s="10">
        <f>+O56/O55-1</f>
        <v>-0.10297138660337168</v>
      </c>
      <c r="Q56" s="12">
        <f t="shared" si="8"/>
        <v>84.36959967933029</v>
      </c>
      <c r="R56" s="10">
        <f>+Q56/Q55-1</f>
        <v>-0.1094980337511956</v>
      </c>
    </row>
    <row r="57" spans="2:18" ht="15">
      <c r="B57" s="50">
        <v>2010</v>
      </c>
      <c r="C57" s="16">
        <f aca="true" t="shared" si="11" ref="C57:N57">+C38/C19</f>
        <v>88.87371642462894</v>
      </c>
      <c r="D57" s="17">
        <f t="shared" si="11"/>
        <v>90.11040362423529</v>
      </c>
      <c r="E57" s="17">
        <f t="shared" si="11"/>
        <v>90.04962976513349</v>
      </c>
      <c r="F57" s="17">
        <f t="shared" si="11"/>
        <v>91.22349785062525</v>
      </c>
      <c r="G57" s="17">
        <f t="shared" si="11"/>
        <v>90.33678954412028</v>
      </c>
      <c r="H57" s="17">
        <f t="shared" si="11"/>
        <v>91.03113502298032</v>
      </c>
      <c r="I57" s="17">
        <f t="shared" si="11"/>
        <v>95.07083971219572</v>
      </c>
      <c r="J57" s="17">
        <f t="shared" si="11"/>
        <v>96.93542953675127</v>
      </c>
      <c r="K57" s="17">
        <f t="shared" si="11"/>
        <v>100.84627572851207</v>
      </c>
      <c r="L57" s="17">
        <f t="shared" si="11"/>
        <v>107.30443644079628</v>
      </c>
      <c r="M57" s="17">
        <f t="shared" si="11"/>
        <v>104.93259086229229</v>
      </c>
      <c r="N57" s="17">
        <f t="shared" si="11"/>
        <v>105.87271410152445</v>
      </c>
      <c r="O57" s="12">
        <f t="shared" si="7"/>
        <v>96.04895488448297</v>
      </c>
      <c r="P57" s="10">
        <f>+O57/O56-1</f>
        <v>0.1300357049267029</v>
      </c>
      <c r="Q57" s="12">
        <f t="shared" si="8"/>
        <v>96.38503057205642</v>
      </c>
      <c r="R57" s="10">
        <f>+Q57/Q56-1</f>
        <v>0.14241422192820696</v>
      </c>
    </row>
    <row r="58" spans="2:18" ht="15">
      <c r="B58" s="50">
        <v>2011</v>
      </c>
      <c r="C58" s="16">
        <f aca="true" t="shared" si="12" ref="C58:N58">+C39/C20</f>
        <v>114.27759196209136</v>
      </c>
      <c r="D58" s="17">
        <f t="shared" si="12"/>
        <v>112.70924813447913</v>
      </c>
      <c r="E58" s="17">
        <f t="shared" si="12"/>
        <v>116.07493494284508</v>
      </c>
      <c r="F58" s="17">
        <f t="shared" si="12"/>
        <v>116.92906789829973</v>
      </c>
      <c r="G58" s="17">
        <f t="shared" si="12"/>
        <v>112.29268753705203</v>
      </c>
      <c r="H58" s="17">
        <f t="shared" si="12"/>
        <v>113.971593981614</v>
      </c>
      <c r="I58" s="17">
        <f t="shared" si="12"/>
        <v>118.38764121485791</v>
      </c>
      <c r="J58" s="17">
        <f t="shared" si="12"/>
        <v>113.32133624830075</v>
      </c>
      <c r="K58" s="17">
        <f t="shared" si="12"/>
        <v>114.08516826550049</v>
      </c>
      <c r="L58" s="17">
        <f t="shared" si="12"/>
        <v>110.83599852129103</v>
      </c>
      <c r="M58" s="17">
        <f t="shared" si="12"/>
        <v>113.02949284569196</v>
      </c>
      <c r="N58" s="17">
        <f t="shared" si="12"/>
        <v>105.72944998407101</v>
      </c>
      <c r="O58" s="12">
        <f t="shared" si="7"/>
        <v>113.4703509613412</v>
      </c>
      <c r="P58" s="10">
        <f>+O58/O57-1</f>
        <v>0.1813803814712065</v>
      </c>
      <c r="Q58" s="12">
        <f t="shared" si="8"/>
        <v>113.24839808623773</v>
      </c>
      <c r="R58" s="10">
        <f>+Q58/Q57-1</f>
        <v>0.17495836660625885</v>
      </c>
    </row>
    <row r="59" spans="2:18" ht="15">
      <c r="B59" s="47">
        <v>2012</v>
      </c>
      <c r="C59" s="16">
        <f aca="true" t="shared" si="13" ref="C59:N59">+C40/C21</f>
        <v>116.04758230670747</v>
      </c>
      <c r="D59" s="17">
        <f t="shared" si="13"/>
        <v>118.39937570450014</v>
      </c>
      <c r="E59" s="17">
        <f t="shared" si="13"/>
        <v>117.45216576323766</v>
      </c>
      <c r="F59" s="17">
        <f t="shared" si="13"/>
        <v>120.56834622427027</v>
      </c>
      <c r="G59" s="17">
        <f t="shared" si="13"/>
        <v>111.09147575747839</v>
      </c>
      <c r="H59" s="17">
        <f t="shared" si="13"/>
        <v>116.89925802908955</v>
      </c>
      <c r="I59" s="17">
        <f t="shared" si="13"/>
        <v>114.43541439827808</v>
      </c>
      <c r="J59" s="17">
        <f t="shared" si="13"/>
        <v>107.36568528584664</v>
      </c>
      <c r="K59" s="17">
        <f t="shared" si="13"/>
        <v>105.69326771853281</v>
      </c>
      <c r="L59" s="17">
        <f t="shared" si="13"/>
        <v>101.26622907672802</v>
      </c>
      <c r="M59" s="17">
        <f t="shared" si="13"/>
        <v>95.04832889033966</v>
      </c>
      <c r="N59" s="17">
        <f t="shared" si="13"/>
        <v>100.87396070680394</v>
      </c>
      <c r="O59" s="12">
        <f t="shared" si="7"/>
        <v>110.42842415515105</v>
      </c>
      <c r="P59" s="10">
        <f>+O59/O58-1</f>
        <v>-0.02680812018662493</v>
      </c>
      <c r="Q59" s="12">
        <f t="shared" si="8"/>
        <v>109.4847789091393</v>
      </c>
      <c r="R59" s="10">
        <f>+Q59/Q58-1</f>
        <v>-0.033233310498859914</v>
      </c>
    </row>
    <row r="60" spans="2:18" ht="15">
      <c r="B60" s="47">
        <v>2013</v>
      </c>
      <c r="C60" s="16">
        <f aca="true" t="shared" si="14" ref="C60:N60">+C41/C22</f>
        <v>115.40224982673136</v>
      </c>
      <c r="D60" s="17">
        <f t="shared" si="14"/>
        <v>113.00605074048434</v>
      </c>
      <c r="E60" s="17">
        <f t="shared" si="14"/>
        <v>110.38922244033665</v>
      </c>
      <c r="F60" s="17">
        <f t="shared" si="14"/>
        <v>115.9412247540434</v>
      </c>
      <c r="G60" s="17">
        <f t="shared" si="14"/>
        <v>112.78114174968354</v>
      </c>
      <c r="H60" s="17">
        <f t="shared" si="14"/>
        <v>118.14911737236807</v>
      </c>
      <c r="I60" s="17">
        <f t="shared" si="14"/>
        <v>118.26974263787929</v>
      </c>
      <c r="J60" s="17">
        <f t="shared" si="14"/>
        <v>119.58832826568411</v>
      </c>
      <c r="K60" s="17">
        <f t="shared" si="14"/>
        <v>119.77942912389969</v>
      </c>
      <c r="L60" s="17">
        <f t="shared" si="14"/>
        <v>122.46850514833875</v>
      </c>
      <c r="M60" s="17">
        <f t="shared" si="14"/>
        <v>130.65166019565</v>
      </c>
      <c r="N60" s="17">
        <f t="shared" si="14"/>
        <v>120.44285559740759</v>
      </c>
      <c r="O60" s="12">
        <f aca="true" t="shared" si="15" ref="O60:O65">AVERAGE(C60:N60)</f>
        <v>118.07246065437556</v>
      </c>
      <c r="P60" s="10">
        <f aca="true" t="shared" si="16" ref="P60:R65">O60/O59-1</f>
        <v>0.0692216388824376</v>
      </c>
      <c r="Q60" s="12">
        <f t="shared" si="8"/>
        <v>118.01068546316705</v>
      </c>
      <c r="R60" s="10">
        <f t="shared" si="16"/>
        <v>0.07787298507588303</v>
      </c>
    </row>
    <row r="61" spans="2:18" ht="15">
      <c r="B61" s="47">
        <v>2014</v>
      </c>
      <c r="C61" s="16">
        <f aca="true" t="shared" si="17" ref="C61:N61">+C42/C23</f>
        <v>132.7422985069498</v>
      </c>
      <c r="D61" s="17">
        <f t="shared" si="17"/>
        <v>128.66615103199612</v>
      </c>
      <c r="E61" s="17">
        <f t="shared" si="17"/>
        <v>130.15767604501505</v>
      </c>
      <c r="F61" s="17">
        <f t="shared" si="17"/>
        <v>133.22825696738857</v>
      </c>
      <c r="G61" s="17">
        <f t="shared" si="17"/>
        <v>132.23528266710196</v>
      </c>
      <c r="H61" s="17">
        <f t="shared" si="17"/>
        <v>133.7633793512108</v>
      </c>
      <c r="I61" s="17">
        <f t="shared" si="17"/>
        <v>130.82489152043212</v>
      </c>
      <c r="J61" s="17">
        <f t="shared" si="17"/>
        <v>132.4829698672899</v>
      </c>
      <c r="K61" s="17">
        <f t="shared" si="17"/>
        <v>138.79075427770846</v>
      </c>
      <c r="L61" s="17">
        <f t="shared" si="17"/>
        <v>132.14901788719527</v>
      </c>
      <c r="M61" s="17">
        <f t="shared" si="17"/>
        <v>132.7343941556278</v>
      </c>
      <c r="N61" s="17">
        <f t="shared" si="17"/>
        <v>129.6987338748487</v>
      </c>
      <c r="O61" s="12">
        <f t="shared" si="15"/>
        <v>132.28948384606372</v>
      </c>
      <c r="P61" s="10">
        <f t="shared" si="16"/>
        <v>0.12040930724146204</v>
      </c>
      <c r="Q61" s="12">
        <f t="shared" si="8"/>
        <v>132.16919323463267</v>
      </c>
      <c r="R61" s="10">
        <f t="shared" si="16"/>
        <v>0.11997648955174234</v>
      </c>
    </row>
    <row r="62" spans="2:18" ht="15">
      <c r="B62" s="47">
        <v>2015</v>
      </c>
      <c r="C62" s="16">
        <f aca="true" t="shared" si="18" ref="C62:J62">+C43/C24</f>
        <v>139.42035332943985</v>
      </c>
      <c r="D62" s="17">
        <f t="shared" si="18"/>
        <v>139.97455890866996</v>
      </c>
      <c r="E62" s="17">
        <f t="shared" si="18"/>
        <v>137.15269391530413</v>
      </c>
      <c r="F62" s="17">
        <f t="shared" si="18"/>
        <v>131.44349727471595</v>
      </c>
      <c r="G62" s="17">
        <f t="shared" si="18"/>
        <v>138.55109478096227</v>
      </c>
      <c r="H62" s="17">
        <f t="shared" si="18"/>
        <v>128.8601970583047</v>
      </c>
      <c r="I62" s="17">
        <f t="shared" si="18"/>
        <v>133.11113187438986</v>
      </c>
      <c r="J62" s="17">
        <f t="shared" si="18"/>
        <v>136.68276034847324</v>
      </c>
      <c r="K62" s="17">
        <v>126.78371515916375</v>
      </c>
      <c r="L62" s="17">
        <v>131.79507415731186</v>
      </c>
      <c r="M62" s="17">
        <v>140.9520264426478</v>
      </c>
      <c r="N62" s="17">
        <v>124.06941338968315</v>
      </c>
      <c r="O62" s="12">
        <f t="shared" si="15"/>
        <v>134.06637638658887</v>
      </c>
      <c r="P62" s="10">
        <f t="shared" si="16"/>
        <v>0.013431850279140845</v>
      </c>
      <c r="Q62" s="12">
        <f t="shared" si="8"/>
        <v>133.45227125360378</v>
      </c>
      <c r="R62" s="10">
        <f t="shared" si="16"/>
        <v>0.009707844828055645</v>
      </c>
    </row>
    <row r="63" spans="2:18" ht="15">
      <c r="B63" s="47" t="s">
        <v>28</v>
      </c>
      <c r="C63" s="16">
        <v>134.50090707291514</v>
      </c>
      <c r="D63" s="17">
        <v>141.75350614280228</v>
      </c>
      <c r="E63" s="17">
        <v>142.2041344580092</v>
      </c>
      <c r="F63" s="17">
        <v>135.3388328578928</v>
      </c>
      <c r="G63" s="17">
        <v>136.64076246132598</v>
      </c>
      <c r="H63" s="17">
        <v>135.33985246878714</v>
      </c>
      <c r="I63" s="17">
        <v>147.97467567798802</v>
      </c>
      <c r="J63" s="17">
        <v>127.88999537560056</v>
      </c>
      <c r="K63" s="17">
        <v>129.62974892378327</v>
      </c>
      <c r="L63" s="17">
        <v>131.97178350240847</v>
      </c>
      <c r="M63" s="17">
        <v>144.1044127186105</v>
      </c>
      <c r="N63" s="17">
        <v>132.682858235997</v>
      </c>
      <c r="O63" s="12">
        <f t="shared" si="15"/>
        <v>136.66928915801003</v>
      </c>
      <c r="P63" s="10">
        <f t="shared" si="16"/>
        <v>0.019415104976922004</v>
      </c>
      <c r="Q63" s="12">
        <f t="shared" si="8"/>
        <v>136.12154716190264</v>
      </c>
      <c r="R63" s="10">
        <f t="shared" si="16"/>
        <v>0.020001727083582832</v>
      </c>
    </row>
    <row r="64" spans="2:18" ht="15">
      <c r="B64" s="47" t="s">
        <v>29</v>
      </c>
      <c r="C64" s="16">
        <v>141.06019763717126</v>
      </c>
      <c r="D64" s="17">
        <v>146.33054909057734</v>
      </c>
      <c r="E64" s="17">
        <v>142.5321049822262</v>
      </c>
      <c r="F64" s="17">
        <v>145.288748157672</v>
      </c>
      <c r="G64" s="17">
        <v>143.58574962971326</v>
      </c>
      <c r="H64" s="17">
        <v>146.68962286925722</v>
      </c>
      <c r="I64" s="17">
        <v>149.5992864969291</v>
      </c>
      <c r="J64" s="17">
        <v>144.52117300078365</v>
      </c>
      <c r="K64" s="17">
        <v>157.9086125239243</v>
      </c>
      <c r="L64" s="17">
        <v>139.48617880808672</v>
      </c>
      <c r="M64" s="17">
        <v>169.25951047331134</v>
      </c>
      <c r="N64" s="17">
        <v>148.5033895128381</v>
      </c>
      <c r="O64" s="12">
        <f t="shared" si="15"/>
        <v>147.8970935985409</v>
      </c>
      <c r="P64" s="10">
        <f t="shared" si="16"/>
        <v>0.0821530902055827</v>
      </c>
      <c r="Q64" s="12">
        <f t="shared" si="8"/>
        <v>147.87113441697798</v>
      </c>
      <c r="R64" s="10">
        <f t="shared" si="16"/>
        <v>0.08631688002414784</v>
      </c>
    </row>
    <row r="65" spans="2:18" s="22" customFormat="1" ht="15">
      <c r="B65" s="47" t="s">
        <v>31</v>
      </c>
      <c r="C65" s="16">
        <v>118.30295257990238</v>
      </c>
      <c r="D65" s="17">
        <v>151.51782204736307</v>
      </c>
      <c r="E65" s="17">
        <v>157.41465676745855</v>
      </c>
      <c r="F65" s="17">
        <v>156.74124847088353</v>
      </c>
      <c r="G65" s="17">
        <v>158.17950582077972</v>
      </c>
      <c r="H65" s="17">
        <v>157.03666862562875</v>
      </c>
      <c r="I65" s="17">
        <v>154.67414061707294</v>
      </c>
      <c r="J65" s="17">
        <v>156.527188368799</v>
      </c>
      <c r="K65" s="17">
        <v>148.8404669576961</v>
      </c>
      <c r="L65" s="17">
        <v>165.3763824865562</v>
      </c>
      <c r="M65" s="17">
        <v>174.4974744687933</v>
      </c>
      <c r="N65" s="17">
        <v>174.9354100314847</v>
      </c>
      <c r="O65" s="12">
        <f t="shared" si="15"/>
        <v>156.1703264368682</v>
      </c>
      <c r="P65" s="10">
        <f t="shared" si="16"/>
        <v>0.05593911710519883</v>
      </c>
      <c r="Q65" s="12">
        <f t="shared" si="8"/>
        <v>154.85983615651546</v>
      </c>
      <c r="R65" s="10">
        <f t="shared" si="16"/>
        <v>0.04726210945153242</v>
      </c>
    </row>
    <row r="66" spans="2:18" s="22" customFormat="1" ht="15">
      <c r="B66" s="47" t="s">
        <v>32</v>
      </c>
      <c r="C66" s="16">
        <v>159.4848282700702</v>
      </c>
      <c r="D66" s="17">
        <v>164.7924774137586</v>
      </c>
      <c r="E66" s="17">
        <v>159.29096716835815</v>
      </c>
      <c r="F66" s="17">
        <v>165.6045273760285</v>
      </c>
      <c r="G66" s="17">
        <v>163.55950180710275</v>
      </c>
      <c r="H66" s="17">
        <v>171.45538572503983</v>
      </c>
      <c r="I66" s="17">
        <v>175.26965517193426</v>
      </c>
      <c r="J66" s="17">
        <v>178.63575386488807</v>
      </c>
      <c r="K66" s="17">
        <v>177.91456690341187</v>
      </c>
      <c r="L66" s="17">
        <v>182.75952170501162</v>
      </c>
      <c r="M66" s="17">
        <v>181.4205282394494</v>
      </c>
      <c r="N66" s="17">
        <v>175.3889493917486</v>
      </c>
      <c r="O66" s="12">
        <f>AVERAGE(C66:N66)</f>
        <v>171.2980552530668</v>
      </c>
      <c r="P66" s="10">
        <f>O66/O65-1</f>
        <v>0.09686685788105831</v>
      </c>
      <c r="Q66" s="12">
        <f t="shared" si="8"/>
        <v>171.4894828203489</v>
      </c>
      <c r="R66" s="10">
        <f>Q66/Q65-1</f>
        <v>0.1073851495427518</v>
      </c>
    </row>
    <row r="67" spans="2:18" s="22" customFormat="1" ht="15">
      <c r="B67" s="47" t="s">
        <v>33</v>
      </c>
      <c r="C67" s="16">
        <v>180.78035353536288</v>
      </c>
      <c r="D67" s="17">
        <v>183.06835648672975</v>
      </c>
      <c r="E67" s="17">
        <v>187.18388518945824</v>
      </c>
      <c r="F67" s="17">
        <v>203.7827142558534</v>
      </c>
      <c r="G67" s="17">
        <v>199.15943895998555</v>
      </c>
      <c r="H67" s="17">
        <v>234.31203825209994</v>
      </c>
      <c r="I67" s="17">
        <v>189.3173964844846</v>
      </c>
      <c r="J67" s="17">
        <v>197.46195565162145</v>
      </c>
      <c r="K67" s="17">
        <v>203.1553357707328</v>
      </c>
      <c r="L67" s="17">
        <v>203.11624023076072</v>
      </c>
      <c r="M67" s="17">
        <v>194.3348358242017</v>
      </c>
      <c r="N67" s="17">
        <v>194.16685973884478</v>
      </c>
      <c r="O67" s="12">
        <f>AVERAGE(C67:N67)</f>
        <v>197.48661753167798</v>
      </c>
      <c r="P67" s="10">
        <f>O67/O66-1</f>
        <v>0.15288300990879078</v>
      </c>
      <c r="Q67" s="12">
        <f t="shared" si="8"/>
        <v>196.7133037168117</v>
      </c>
      <c r="R67" s="10">
        <f>Q67/Q66-1</f>
        <v>0.14708669290750076</v>
      </c>
    </row>
    <row r="68" spans="2:18" s="22" customFormat="1" ht="15.75" thickBot="1">
      <c r="B68" s="48" t="s">
        <v>35</v>
      </c>
      <c r="C68" s="43">
        <v>189.95647956724787</v>
      </c>
      <c r="D68" s="44">
        <v>188.857966971058</v>
      </c>
      <c r="E68" s="44">
        <v>169.37620544174877</v>
      </c>
      <c r="F68" s="44">
        <v>200.94197074662407</v>
      </c>
      <c r="G68" s="44">
        <v>213.14920670789698</v>
      </c>
      <c r="H68" s="44">
        <v>205.55109418270638</v>
      </c>
      <c r="I68" s="44">
        <v>197.07350048617144</v>
      </c>
      <c r="J68" s="44">
        <v>204.9945943306271</v>
      </c>
      <c r="K68" s="44">
        <v>201.85020416129893</v>
      </c>
      <c r="L68" s="44">
        <v>205.1430353946845</v>
      </c>
      <c r="M68" s="44">
        <v>197.40278874368764</v>
      </c>
      <c r="N68" s="44"/>
      <c r="O68" s="20"/>
      <c r="P68" s="21"/>
      <c r="Q68" s="20"/>
      <c r="R68" s="21"/>
    </row>
    <row r="69" spans="2:5" ht="15">
      <c r="B69" s="49" t="s">
        <v>0</v>
      </c>
      <c r="C69" s="42"/>
      <c r="D69" s="2"/>
      <c r="E69" s="3"/>
    </row>
    <row r="70" spans="2:3" ht="15">
      <c r="B70" s="49" t="s">
        <v>19</v>
      </c>
      <c r="C70" s="42"/>
    </row>
    <row r="71" ht="15">
      <c r="B71" s="45" t="s">
        <v>20</v>
      </c>
    </row>
  </sheetData>
  <sheetProtection/>
  <mergeCells count="4">
    <mergeCell ref="F10:J10"/>
    <mergeCell ref="G13:I13"/>
    <mergeCell ref="G32:I32"/>
    <mergeCell ref="G51:I5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16:O24 O25:P25 O44:P45 O33:O43 O26:O27 O46:O47" formulaRange="1"/>
    <ignoredError sqref="B63:B68 B28:B30 B48:B49" numberStoredAsText="1"/>
    <ignoredError sqref="Q67" formula="1"/>
    <ignoredError sqref="Q54:Q66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93"/>
  <sheetViews>
    <sheetView showGridLines="0" zoomScalePageLayoutView="0" workbookViewId="0" topLeftCell="A1">
      <pane ySplit="11" topLeftCell="A171" activePane="bottomLeft" state="frozen"/>
      <selection pane="topLeft" activeCell="A1" sqref="A1"/>
      <selection pane="bottomLeft" activeCell="C190" sqref="C190:E19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2.57421875" style="23" customWidth="1"/>
    <col min="4" max="4" width="25.28125" style="23" customWidth="1"/>
    <col min="5" max="5" width="26.8515625" style="2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3" t="s">
        <v>23</v>
      </c>
      <c r="D9" s="64"/>
      <c r="E9" s="25" t="s">
        <v>21</v>
      </c>
    </row>
    <row r="11" spans="2:5" s="30" customFormat="1" ht="15">
      <c r="B11" s="26" t="s">
        <v>22</v>
      </c>
      <c r="C11" s="27" t="s">
        <v>26</v>
      </c>
      <c r="D11" s="28" t="s">
        <v>16</v>
      </c>
      <c r="E11" s="29" t="s">
        <v>17</v>
      </c>
    </row>
    <row r="12" spans="2:6" ht="15">
      <c r="B12" s="31">
        <v>39083</v>
      </c>
      <c r="C12" s="32">
        <v>299.301</v>
      </c>
      <c r="D12" s="33">
        <v>19048.81</v>
      </c>
      <c r="E12" s="51">
        <v>63.64432460967388</v>
      </c>
      <c r="F12" s="30"/>
    </row>
    <row r="13" spans="2:6" ht="15">
      <c r="B13" s="34">
        <v>39114</v>
      </c>
      <c r="C13" s="35">
        <v>285.98725</v>
      </c>
      <c r="D13" s="36">
        <v>18517.76</v>
      </c>
      <c r="E13" s="52">
        <v>64.75029918291811</v>
      </c>
      <c r="F13" s="30"/>
    </row>
    <row r="14" spans="2:6" ht="15">
      <c r="B14" s="34">
        <v>39142</v>
      </c>
      <c r="C14" s="35">
        <v>345.239</v>
      </c>
      <c r="D14" s="36">
        <v>22011.76</v>
      </c>
      <c r="E14" s="52">
        <v>63.75803428928945</v>
      </c>
      <c r="F14" s="30"/>
    </row>
    <row r="15" spans="2:6" ht="15">
      <c r="B15" s="34">
        <v>39173</v>
      </c>
      <c r="C15" s="35">
        <v>345.115</v>
      </c>
      <c r="D15" s="36">
        <v>21655.29</v>
      </c>
      <c r="E15" s="52">
        <v>62.748040508236386</v>
      </c>
      <c r="F15" s="30"/>
    </row>
    <row r="16" spans="2:6" ht="15">
      <c r="B16" s="34">
        <v>39203</v>
      </c>
      <c r="C16" s="35">
        <v>391.1288</v>
      </c>
      <c r="D16" s="36">
        <v>25060.62</v>
      </c>
      <c r="E16" s="52">
        <v>64.07255103689629</v>
      </c>
      <c r="F16" s="30"/>
    </row>
    <row r="17" spans="2:6" ht="15">
      <c r="B17" s="34">
        <v>39234</v>
      </c>
      <c r="C17" s="35">
        <v>352.085</v>
      </c>
      <c r="D17" s="36">
        <v>23884.84</v>
      </c>
      <c r="E17" s="52">
        <v>67.83827768862632</v>
      </c>
      <c r="F17" s="30"/>
    </row>
    <row r="18" spans="2:6" ht="15">
      <c r="B18" s="34">
        <v>39264</v>
      </c>
      <c r="C18" s="35">
        <v>423.003</v>
      </c>
      <c r="D18" s="36">
        <v>28420.89</v>
      </c>
      <c r="E18" s="52">
        <v>67.18838873483168</v>
      </c>
      <c r="F18" s="30"/>
    </row>
    <row r="19" spans="2:6" ht="15">
      <c r="B19" s="34">
        <v>39295</v>
      </c>
      <c r="C19" s="35">
        <v>382.581</v>
      </c>
      <c r="D19" s="36">
        <v>27191.71</v>
      </c>
      <c r="E19" s="52">
        <v>71.07438686186717</v>
      </c>
      <c r="F19" s="30"/>
    </row>
    <row r="20" spans="2:6" ht="15">
      <c r="B20" s="34">
        <v>39326</v>
      </c>
      <c r="C20" s="35">
        <v>322.121</v>
      </c>
      <c r="D20" s="36">
        <v>24631.32</v>
      </c>
      <c r="E20" s="52">
        <v>76.46604847246842</v>
      </c>
      <c r="F20" s="30"/>
    </row>
    <row r="21" spans="2:6" ht="15">
      <c r="B21" s="34">
        <v>39356</v>
      </c>
      <c r="C21" s="35">
        <v>378.919</v>
      </c>
      <c r="D21" s="36">
        <v>28033.42</v>
      </c>
      <c r="E21" s="52">
        <v>73.98261897661506</v>
      </c>
      <c r="F21" s="30"/>
    </row>
    <row r="22" spans="2:6" ht="15">
      <c r="B22" s="34">
        <v>39387</v>
      </c>
      <c r="C22" s="35">
        <v>340.775</v>
      </c>
      <c r="D22" s="36">
        <v>30107.1</v>
      </c>
      <c r="E22" s="52">
        <v>88.34891057149146</v>
      </c>
      <c r="F22" s="30"/>
    </row>
    <row r="23" spans="2:6" ht="15">
      <c r="B23" s="37">
        <v>39417</v>
      </c>
      <c r="C23" s="35">
        <v>388.963</v>
      </c>
      <c r="D23" s="36">
        <v>34912.14</v>
      </c>
      <c r="E23" s="52">
        <v>89.75696917187497</v>
      </c>
      <c r="F23" s="30"/>
    </row>
    <row r="24" spans="2:6" ht="15">
      <c r="B24" s="31">
        <v>39448</v>
      </c>
      <c r="C24" s="32">
        <v>328.213</v>
      </c>
      <c r="D24" s="33">
        <v>28050.67</v>
      </c>
      <c r="E24" s="51">
        <v>85.46483533559</v>
      </c>
      <c r="F24" s="30"/>
    </row>
    <row r="25" spans="2:6" ht="15">
      <c r="B25" s="34">
        <v>39479</v>
      </c>
      <c r="C25" s="35">
        <v>314.064</v>
      </c>
      <c r="D25" s="36">
        <v>30824.09</v>
      </c>
      <c r="E25" s="52">
        <v>98.14588746242804</v>
      </c>
      <c r="F25" s="30"/>
    </row>
    <row r="26" spans="2:6" ht="15">
      <c r="B26" s="34">
        <v>39508</v>
      </c>
      <c r="C26" s="35">
        <v>311.512</v>
      </c>
      <c r="D26" s="36">
        <v>30760.21</v>
      </c>
      <c r="E26" s="52">
        <v>98.74486376126762</v>
      </c>
      <c r="F26" s="30"/>
    </row>
    <row r="27" spans="2:6" ht="15">
      <c r="B27" s="34">
        <v>39539</v>
      </c>
      <c r="C27" s="35">
        <v>318.841</v>
      </c>
      <c r="D27" s="36">
        <v>30870.51</v>
      </c>
      <c r="E27" s="52">
        <v>96.82101737229527</v>
      </c>
      <c r="F27" s="30"/>
    </row>
    <row r="28" spans="2:6" ht="15">
      <c r="B28" s="34">
        <v>39569</v>
      </c>
      <c r="C28" s="35">
        <v>334.117</v>
      </c>
      <c r="D28" s="36">
        <v>32341.69</v>
      </c>
      <c r="E28" s="52">
        <v>96.7974990796637</v>
      </c>
      <c r="F28" s="30"/>
    </row>
    <row r="29" spans="2:6" ht="15">
      <c r="B29" s="34">
        <v>39600</v>
      </c>
      <c r="C29" s="35">
        <v>318.1265</v>
      </c>
      <c r="D29" s="36">
        <v>30989.39</v>
      </c>
      <c r="E29" s="52">
        <v>97.41216151436615</v>
      </c>
      <c r="F29" s="30"/>
    </row>
    <row r="30" spans="2:6" ht="15">
      <c r="B30" s="34">
        <v>39630</v>
      </c>
      <c r="C30" s="35">
        <v>357.17</v>
      </c>
      <c r="D30" s="36">
        <v>34374.6</v>
      </c>
      <c r="E30" s="52">
        <v>96.24156564101128</v>
      </c>
      <c r="F30" s="30"/>
    </row>
    <row r="31" spans="2:6" ht="15">
      <c r="B31" s="34">
        <v>39661</v>
      </c>
      <c r="C31" s="35">
        <v>335.263</v>
      </c>
      <c r="D31" s="36">
        <v>31999.06</v>
      </c>
      <c r="E31" s="52">
        <v>95.44465091584816</v>
      </c>
      <c r="F31" s="30"/>
    </row>
    <row r="32" spans="2:6" ht="15">
      <c r="B32" s="34">
        <v>39692</v>
      </c>
      <c r="C32" s="35">
        <v>343.097</v>
      </c>
      <c r="D32" s="36">
        <v>31701.93</v>
      </c>
      <c r="E32" s="52">
        <v>92.39932147468501</v>
      </c>
      <c r="F32" s="30"/>
    </row>
    <row r="33" spans="2:6" ht="15">
      <c r="B33" s="34">
        <v>39722</v>
      </c>
      <c r="C33" s="35">
        <v>324.174</v>
      </c>
      <c r="D33" s="36">
        <v>30570.12</v>
      </c>
      <c r="E33" s="52">
        <v>94.30157878176534</v>
      </c>
      <c r="F33" s="30"/>
    </row>
    <row r="34" spans="2:6" ht="15">
      <c r="B34" s="34">
        <v>39753</v>
      </c>
      <c r="C34" s="35">
        <v>305.238</v>
      </c>
      <c r="D34" s="36">
        <v>28275.08</v>
      </c>
      <c r="E34" s="52">
        <v>92.63289629731554</v>
      </c>
      <c r="F34" s="30"/>
    </row>
    <row r="35" spans="2:6" ht="15">
      <c r="B35" s="37">
        <v>39783</v>
      </c>
      <c r="C35" s="35">
        <v>305.238</v>
      </c>
      <c r="D35" s="36">
        <v>28275.08</v>
      </c>
      <c r="E35" s="52">
        <v>92.63289629731554</v>
      </c>
      <c r="F35" s="30"/>
    </row>
    <row r="36" spans="2:6" ht="15">
      <c r="B36" s="31">
        <v>39814</v>
      </c>
      <c r="C36" s="32">
        <v>316.953</v>
      </c>
      <c r="D36" s="33">
        <v>29233.49</v>
      </c>
      <c r="E36" s="51">
        <v>92.23288626389402</v>
      </c>
      <c r="F36" s="30"/>
    </row>
    <row r="37" spans="2:6" ht="15">
      <c r="B37" s="34">
        <v>39845</v>
      </c>
      <c r="C37" s="35">
        <v>325.383</v>
      </c>
      <c r="D37" s="36">
        <v>29102.12</v>
      </c>
      <c r="E37" s="52">
        <v>89.43958350620652</v>
      </c>
      <c r="F37" s="30"/>
    </row>
    <row r="38" spans="2:6" ht="15">
      <c r="B38" s="34">
        <v>39873</v>
      </c>
      <c r="C38" s="35">
        <v>320.8</v>
      </c>
      <c r="D38" s="36">
        <v>29523.36</v>
      </c>
      <c r="E38" s="52">
        <v>92.03042394014963</v>
      </c>
      <c r="F38" s="30"/>
    </row>
    <row r="39" spans="2:6" ht="15">
      <c r="B39" s="34">
        <v>39904</v>
      </c>
      <c r="C39" s="35">
        <v>365.39</v>
      </c>
      <c r="D39" s="36">
        <v>32797.97</v>
      </c>
      <c r="E39" s="52">
        <v>89.76154246147952</v>
      </c>
      <c r="F39" s="30"/>
    </row>
    <row r="40" spans="2:6" ht="15">
      <c r="B40" s="34">
        <v>39934</v>
      </c>
      <c r="C40" s="35">
        <v>386.85</v>
      </c>
      <c r="D40" s="36">
        <v>33920.16</v>
      </c>
      <c r="E40" s="52">
        <v>87.68297789841024</v>
      </c>
      <c r="F40" s="30"/>
    </row>
    <row r="41" spans="2:6" ht="15">
      <c r="B41" s="34">
        <v>39965</v>
      </c>
      <c r="C41" s="35">
        <v>387.653</v>
      </c>
      <c r="D41" s="36">
        <v>34177.87</v>
      </c>
      <c r="E41" s="52">
        <v>88.16614343239961</v>
      </c>
      <c r="F41" s="30"/>
    </row>
    <row r="42" spans="2:6" ht="15">
      <c r="B42" s="34">
        <v>39995</v>
      </c>
      <c r="C42" s="35">
        <v>422.955</v>
      </c>
      <c r="D42" s="36">
        <v>36326.35</v>
      </c>
      <c r="E42" s="52">
        <v>85.88703289948103</v>
      </c>
      <c r="F42" s="30"/>
    </row>
    <row r="43" spans="2:6" ht="15">
      <c r="B43" s="34">
        <v>40026</v>
      </c>
      <c r="C43" s="35">
        <v>392.999</v>
      </c>
      <c r="D43" s="36">
        <v>32685.65</v>
      </c>
      <c r="E43" s="52">
        <v>83.16980450331934</v>
      </c>
      <c r="F43" s="30"/>
    </row>
    <row r="44" spans="2:6" ht="15">
      <c r="B44" s="34">
        <v>40057</v>
      </c>
      <c r="C44" s="35">
        <v>408.223</v>
      </c>
      <c r="D44" s="36">
        <v>31302.41</v>
      </c>
      <c r="E44" s="52">
        <v>76.67968242847658</v>
      </c>
      <c r="F44" s="30"/>
    </row>
    <row r="45" spans="2:6" ht="15">
      <c r="B45" s="34">
        <v>40087</v>
      </c>
      <c r="C45" s="35">
        <v>333.197</v>
      </c>
      <c r="D45" s="36">
        <v>28647.64</v>
      </c>
      <c r="E45" s="52">
        <v>85.97808503678004</v>
      </c>
      <c r="F45" s="30"/>
    </row>
    <row r="46" spans="2:6" ht="15">
      <c r="B46" s="34">
        <v>40118</v>
      </c>
      <c r="C46" s="35">
        <v>450.942</v>
      </c>
      <c r="D46" s="36">
        <v>29725.34</v>
      </c>
      <c r="E46" s="52">
        <v>65.9183220902023</v>
      </c>
      <c r="F46" s="30"/>
    </row>
    <row r="47" spans="2:6" ht="15">
      <c r="B47" s="37">
        <v>40148</v>
      </c>
      <c r="C47" s="35">
        <v>419.173</v>
      </c>
      <c r="D47" s="36">
        <v>34795.63</v>
      </c>
      <c r="E47" s="52">
        <v>83.01018911046273</v>
      </c>
      <c r="F47" s="30"/>
    </row>
    <row r="48" spans="2:6" ht="15">
      <c r="B48" s="31">
        <v>40179</v>
      </c>
      <c r="C48" s="32">
        <v>331.009</v>
      </c>
      <c r="D48" s="33">
        <v>29418</v>
      </c>
      <c r="E48" s="51">
        <v>88.87371642462894</v>
      </c>
      <c r="F48" s="30"/>
    </row>
    <row r="49" spans="2:6" ht="15">
      <c r="B49" s="34">
        <v>40210</v>
      </c>
      <c r="C49" s="35">
        <v>336.402</v>
      </c>
      <c r="D49" s="36">
        <v>30313.32</v>
      </c>
      <c r="E49" s="52">
        <v>90.11040362423529</v>
      </c>
      <c r="F49" s="30"/>
    </row>
    <row r="50" spans="2:6" ht="15">
      <c r="B50" s="34">
        <v>40238</v>
      </c>
      <c r="C50" s="35">
        <v>377.193</v>
      </c>
      <c r="D50" s="36">
        <v>33966.09</v>
      </c>
      <c r="E50" s="52">
        <v>90.04962976513349</v>
      </c>
      <c r="F50" s="30"/>
    </row>
    <row r="51" spans="2:6" ht="15">
      <c r="B51" s="34">
        <v>40269</v>
      </c>
      <c r="C51" s="35">
        <v>404.071</v>
      </c>
      <c r="D51" s="36">
        <v>36860.77</v>
      </c>
      <c r="E51" s="52">
        <v>91.22349785062525</v>
      </c>
      <c r="F51" s="30"/>
    </row>
    <row r="52" spans="2:6" ht="15">
      <c r="B52" s="34">
        <v>40299</v>
      </c>
      <c r="C52" s="35">
        <v>405.743</v>
      </c>
      <c r="D52" s="36">
        <v>36653.52</v>
      </c>
      <c r="E52" s="52">
        <v>90.3367895441203</v>
      </c>
      <c r="F52" s="30"/>
    </row>
    <row r="53" spans="2:6" ht="15">
      <c r="B53" s="34">
        <v>40330</v>
      </c>
      <c r="C53" s="35">
        <v>414.485</v>
      </c>
      <c r="D53" s="36">
        <v>37731.04</v>
      </c>
      <c r="E53" s="52">
        <v>91.03113502298032</v>
      </c>
      <c r="F53" s="30"/>
    </row>
    <row r="54" spans="2:6" ht="15">
      <c r="B54" s="34">
        <v>40360</v>
      </c>
      <c r="C54" s="35">
        <v>400.411</v>
      </c>
      <c r="D54" s="36">
        <v>38067.41</v>
      </c>
      <c r="E54" s="52">
        <v>95.07083971219572</v>
      </c>
      <c r="F54" s="30"/>
    </row>
    <row r="55" spans="2:6" ht="15">
      <c r="B55" s="34">
        <v>40391</v>
      </c>
      <c r="C55" s="35">
        <v>403.714</v>
      </c>
      <c r="D55" s="36">
        <v>39134.19</v>
      </c>
      <c r="E55" s="52">
        <v>96.93542953675127</v>
      </c>
      <c r="F55" s="30"/>
    </row>
    <row r="56" spans="2:6" ht="15">
      <c r="B56" s="34">
        <v>40422</v>
      </c>
      <c r="C56" s="35">
        <v>391.929</v>
      </c>
      <c r="D56" s="36">
        <v>39524.58</v>
      </c>
      <c r="E56" s="52">
        <v>100.84627572851205</v>
      </c>
      <c r="F56" s="30"/>
    </row>
    <row r="57" spans="2:6" ht="15">
      <c r="B57" s="34">
        <v>40452</v>
      </c>
      <c r="C57" s="35">
        <v>358.17</v>
      </c>
      <c r="D57" s="36">
        <v>38433.23</v>
      </c>
      <c r="E57" s="52">
        <v>107.30443644079628</v>
      </c>
      <c r="F57" s="30"/>
    </row>
    <row r="58" spans="2:6" ht="15">
      <c r="B58" s="34">
        <v>40483</v>
      </c>
      <c r="C58" s="35">
        <v>451.645</v>
      </c>
      <c r="D58" s="36">
        <v>47392.28</v>
      </c>
      <c r="E58" s="52">
        <v>104.93259086229229</v>
      </c>
      <c r="F58" s="30"/>
    </row>
    <row r="59" spans="2:6" ht="15">
      <c r="B59" s="37">
        <v>40513</v>
      </c>
      <c r="C59" s="35">
        <v>477.41895</v>
      </c>
      <c r="D59" s="36">
        <v>50545.64</v>
      </c>
      <c r="E59" s="52">
        <v>105.87271410152445</v>
      </c>
      <c r="F59" s="30"/>
    </row>
    <row r="60" spans="2:6" ht="15">
      <c r="B60" s="31">
        <v>40544</v>
      </c>
      <c r="C60" s="32">
        <v>299.879</v>
      </c>
      <c r="D60" s="33">
        <v>34269.45</v>
      </c>
      <c r="E60" s="51">
        <v>114.27759196209136</v>
      </c>
      <c r="F60" s="30"/>
    </row>
    <row r="61" spans="2:6" ht="15">
      <c r="B61" s="34">
        <v>40575</v>
      </c>
      <c r="C61" s="35">
        <v>334.089</v>
      </c>
      <c r="D61" s="36">
        <v>37654.92</v>
      </c>
      <c r="E61" s="52">
        <v>112.70924813447914</v>
      </c>
      <c r="F61" s="30"/>
    </row>
    <row r="62" spans="2:6" ht="15">
      <c r="B62" s="34">
        <v>40603</v>
      </c>
      <c r="C62" s="35">
        <v>366.985</v>
      </c>
      <c r="D62" s="36">
        <v>42597.76</v>
      </c>
      <c r="E62" s="52">
        <v>116.07493494284509</v>
      </c>
      <c r="F62" s="30"/>
    </row>
    <row r="63" spans="2:6" ht="15">
      <c r="B63" s="34">
        <v>40634</v>
      </c>
      <c r="C63" s="35">
        <v>353.352</v>
      </c>
      <c r="D63" s="36">
        <v>41317.12</v>
      </c>
      <c r="E63" s="52">
        <v>116.92906789829972</v>
      </c>
      <c r="F63" s="30"/>
    </row>
    <row r="64" spans="2:6" ht="15">
      <c r="B64" s="34">
        <v>40664</v>
      </c>
      <c r="C64" s="35">
        <v>488.8394</v>
      </c>
      <c r="D64" s="36">
        <v>54893.09</v>
      </c>
      <c r="E64" s="52">
        <v>112.29268753705203</v>
      </c>
      <c r="F64" s="30"/>
    </row>
    <row r="65" spans="2:6" ht="15">
      <c r="B65" s="34">
        <v>40695</v>
      </c>
      <c r="C65" s="35">
        <v>377.244</v>
      </c>
      <c r="D65" s="36">
        <v>42995.1</v>
      </c>
      <c r="E65" s="52">
        <v>113.97159398161402</v>
      </c>
      <c r="F65" s="30"/>
    </row>
    <row r="66" spans="2:6" ht="15">
      <c r="B66" s="34">
        <v>40725</v>
      </c>
      <c r="C66" s="35">
        <v>359.647</v>
      </c>
      <c r="D66" s="36">
        <v>42577.76</v>
      </c>
      <c r="E66" s="52">
        <v>118.38764121485791</v>
      </c>
      <c r="F66" s="30"/>
    </row>
    <row r="67" spans="2:6" ht="15">
      <c r="B67" s="34">
        <v>40756</v>
      </c>
      <c r="C67" s="35">
        <v>411.211</v>
      </c>
      <c r="D67" s="36">
        <v>46598.98</v>
      </c>
      <c r="E67" s="52">
        <v>113.32133624830077</v>
      </c>
      <c r="F67" s="30"/>
    </row>
    <row r="68" spans="2:6" ht="15">
      <c r="B68" s="34">
        <v>40787</v>
      </c>
      <c r="C68" s="35">
        <v>381.81475</v>
      </c>
      <c r="D68" s="36">
        <v>43559.4</v>
      </c>
      <c r="E68" s="52">
        <v>114.08516826550049</v>
      </c>
      <c r="F68" s="30"/>
    </row>
    <row r="69" spans="2:6" ht="15">
      <c r="B69" s="34">
        <v>40817</v>
      </c>
      <c r="C69" s="35">
        <v>379.76371</v>
      </c>
      <c r="D69" s="36">
        <v>42091.49</v>
      </c>
      <c r="E69" s="52">
        <v>110.83599852129103</v>
      </c>
      <c r="F69" s="30"/>
    </row>
    <row r="70" spans="2:6" ht="15">
      <c r="B70" s="34">
        <v>40848</v>
      </c>
      <c r="C70" s="35">
        <v>384.873</v>
      </c>
      <c r="D70" s="36">
        <v>43502</v>
      </c>
      <c r="E70" s="52">
        <v>113.02949284569196</v>
      </c>
      <c r="F70" s="30"/>
    </row>
    <row r="71" spans="2:6" ht="15">
      <c r="B71" s="37">
        <v>40878</v>
      </c>
      <c r="C71" s="35">
        <v>461.423</v>
      </c>
      <c r="D71" s="36">
        <v>48786</v>
      </c>
      <c r="E71" s="52">
        <v>105.72944998407101</v>
      </c>
      <c r="F71" s="30"/>
    </row>
    <row r="72" spans="2:6" ht="15">
      <c r="B72" s="31">
        <v>40909</v>
      </c>
      <c r="C72" s="32">
        <v>353.829</v>
      </c>
      <c r="D72" s="33">
        <v>41061</v>
      </c>
      <c r="E72" s="51">
        <v>116.04758230670747</v>
      </c>
      <c r="F72" s="30"/>
    </row>
    <row r="73" spans="2:6" ht="15">
      <c r="B73" s="34">
        <v>40940</v>
      </c>
      <c r="C73" s="35">
        <v>322.924</v>
      </c>
      <c r="D73" s="36">
        <v>38234</v>
      </c>
      <c r="E73" s="52">
        <v>118.39937570450013</v>
      </c>
      <c r="F73" s="30"/>
    </row>
    <row r="74" spans="2:6" ht="15">
      <c r="B74" s="34">
        <v>40969</v>
      </c>
      <c r="C74" s="35">
        <v>364.906</v>
      </c>
      <c r="D74" s="36">
        <v>42859</v>
      </c>
      <c r="E74" s="52">
        <v>117.45216576323764</v>
      </c>
      <c r="F74" s="30"/>
    </row>
    <row r="75" spans="2:6" ht="15">
      <c r="B75" s="34">
        <v>41000</v>
      </c>
      <c r="C75" s="35">
        <v>343.523</v>
      </c>
      <c r="D75" s="36">
        <v>41418</v>
      </c>
      <c r="E75" s="52">
        <v>120.56834622427027</v>
      </c>
      <c r="F75" s="30"/>
    </row>
    <row r="76" spans="2:6" ht="15">
      <c r="B76" s="34">
        <v>41030</v>
      </c>
      <c r="C76" s="35">
        <v>497.968</v>
      </c>
      <c r="D76" s="36">
        <v>55320</v>
      </c>
      <c r="E76" s="52">
        <v>111.09147575747839</v>
      </c>
      <c r="F76" s="30"/>
    </row>
    <row r="77" spans="2:6" ht="15">
      <c r="B77" s="34">
        <v>41061</v>
      </c>
      <c r="C77" s="35">
        <v>373.33</v>
      </c>
      <c r="D77" s="36">
        <v>43642</v>
      </c>
      <c r="E77" s="52">
        <v>116.89925802908954</v>
      </c>
      <c r="F77" s="30"/>
    </row>
    <row r="78" spans="2:6" ht="15">
      <c r="B78" s="34">
        <v>41091</v>
      </c>
      <c r="C78" s="35">
        <v>395.839</v>
      </c>
      <c r="D78" s="36">
        <v>45298</v>
      </c>
      <c r="E78" s="52">
        <v>114.43541439827808</v>
      </c>
      <c r="F78" s="30"/>
    </row>
    <row r="79" spans="2:6" ht="15">
      <c r="B79" s="34">
        <v>41122</v>
      </c>
      <c r="C79" s="35">
        <v>487.884</v>
      </c>
      <c r="D79" s="36">
        <v>52382</v>
      </c>
      <c r="E79" s="52">
        <v>107.36568528584664</v>
      </c>
      <c r="F79" s="30"/>
    </row>
    <row r="80" spans="2:6" ht="15">
      <c r="B80" s="34">
        <v>41153</v>
      </c>
      <c r="C80" s="35">
        <v>492.775</v>
      </c>
      <c r="D80" s="36">
        <v>52083</v>
      </c>
      <c r="E80" s="52">
        <v>105.6932677185328</v>
      </c>
      <c r="F80" s="30"/>
    </row>
    <row r="81" spans="2:6" ht="15">
      <c r="B81" s="34">
        <v>41183</v>
      </c>
      <c r="C81" s="35">
        <v>560.799</v>
      </c>
      <c r="D81" s="36">
        <v>56790</v>
      </c>
      <c r="E81" s="52">
        <v>101.26622907672802</v>
      </c>
      <c r="F81" s="30"/>
    </row>
    <row r="82" spans="2:6" ht="15">
      <c r="B82" s="34">
        <v>41214</v>
      </c>
      <c r="C82" s="35">
        <v>441.144</v>
      </c>
      <c r="D82" s="36">
        <v>41930</v>
      </c>
      <c r="E82" s="52">
        <v>95.04832889033966</v>
      </c>
      <c r="F82" s="30"/>
    </row>
    <row r="83" spans="2:6" ht="15">
      <c r="B83" s="37">
        <v>41244</v>
      </c>
      <c r="C83" s="35">
        <v>413.863</v>
      </c>
      <c r="D83" s="36">
        <v>41748</v>
      </c>
      <c r="E83" s="52">
        <v>100.87396070680394</v>
      </c>
      <c r="F83" s="30"/>
    </row>
    <row r="84" spans="2:6" ht="15">
      <c r="B84" s="31">
        <v>41275</v>
      </c>
      <c r="C84" s="32">
        <v>375.14</v>
      </c>
      <c r="D84" s="33">
        <v>43292</v>
      </c>
      <c r="E84" s="51">
        <v>115.40224982673135</v>
      </c>
      <c r="F84" s="30"/>
    </row>
    <row r="85" spans="2:6" ht="15">
      <c r="B85" s="34">
        <v>41306</v>
      </c>
      <c r="C85" s="35">
        <v>345.247</v>
      </c>
      <c r="D85" s="36">
        <v>39015</v>
      </c>
      <c r="E85" s="52">
        <v>113.00605074048435</v>
      </c>
      <c r="F85" s="30"/>
    </row>
    <row r="86" spans="2:6" ht="15">
      <c r="B86" s="34">
        <v>41334</v>
      </c>
      <c r="C86" s="35">
        <v>438.53638</v>
      </c>
      <c r="D86" s="36">
        <v>48409.69</v>
      </c>
      <c r="E86" s="52">
        <v>110.38922244033665</v>
      </c>
      <c r="F86" s="30"/>
    </row>
    <row r="87" spans="2:6" ht="15">
      <c r="B87" s="34">
        <v>41365</v>
      </c>
      <c r="C87" s="35">
        <v>432.495</v>
      </c>
      <c r="D87" s="36">
        <v>50144</v>
      </c>
      <c r="E87" s="52">
        <v>115.94122475404339</v>
      </c>
      <c r="F87" s="30"/>
    </row>
    <row r="88" spans="2:6" ht="15">
      <c r="B88" s="34">
        <v>41395</v>
      </c>
      <c r="C88" s="35">
        <v>464.08929000000006</v>
      </c>
      <c r="D88" s="36">
        <v>52340.52</v>
      </c>
      <c r="E88" s="52">
        <v>112.78114174968354</v>
      </c>
      <c r="F88" s="30"/>
    </row>
    <row r="89" spans="2:6" ht="15">
      <c r="B89" s="34">
        <v>41426</v>
      </c>
      <c r="C89" s="35">
        <v>432.572</v>
      </c>
      <c r="D89" s="36">
        <v>51108</v>
      </c>
      <c r="E89" s="52">
        <v>118.14911737236807</v>
      </c>
      <c r="F89" s="30"/>
    </row>
    <row r="90" spans="2:6" ht="15">
      <c r="B90" s="34">
        <v>41456</v>
      </c>
      <c r="C90" s="35">
        <v>424.538</v>
      </c>
      <c r="D90" s="36">
        <v>50210</v>
      </c>
      <c r="E90" s="52">
        <v>118.26974263787929</v>
      </c>
      <c r="F90" s="30"/>
    </row>
    <row r="91" spans="2:6" ht="15">
      <c r="B91" s="34">
        <v>41487</v>
      </c>
      <c r="C91" s="35">
        <v>406.829</v>
      </c>
      <c r="D91" s="36">
        <v>48652</v>
      </c>
      <c r="E91" s="52">
        <v>119.58832826568411</v>
      </c>
      <c r="F91" s="30"/>
    </row>
    <row r="92" spans="2:6" ht="15">
      <c r="B92" s="34">
        <v>41518</v>
      </c>
      <c r="C92" s="35">
        <v>355.804</v>
      </c>
      <c r="D92" s="36">
        <v>42618</v>
      </c>
      <c r="E92" s="52">
        <v>119.77942912389969</v>
      </c>
      <c r="F92" s="30"/>
    </row>
    <row r="93" spans="2:6" ht="15">
      <c r="B93" s="34">
        <v>41548</v>
      </c>
      <c r="C93" s="35">
        <v>474.522</v>
      </c>
      <c r="D93" s="36">
        <v>58114</v>
      </c>
      <c r="E93" s="52">
        <v>122.46850514833875</v>
      </c>
      <c r="F93" s="30"/>
    </row>
    <row r="94" spans="2:6" ht="15">
      <c r="B94" s="34">
        <v>41579</v>
      </c>
      <c r="C94" s="35">
        <v>381.702</v>
      </c>
      <c r="D94" s="36">
        <v>49870</v>
      </c>
      <c r="E94" s="52">
        <v>130.65166019565</v>
      </c>
      <c r="F94" s="30"/>
    </row>
    <row r="95" spans="2:6" ht="15">
      <c r="B95" s="37">
        <v>41609</v>
      </c>
      <c r="C95" s="35">
        <v>406.724</v>
      </c>
      <c r="D95" s="36">
        <v>48987</v>
      </c>
      <c r="E95" s="52">
        <v>120.44285559740759</v>
      </c>
      <c r="F95" s="30"/>
    </row>
    <row r="96" spans="2:6" ht="15">
      <c r="B96" s="31">
        <v>41640</v>
      </c>
      <c r="C96" s="32">
        <v>349.218</v>
      </c>
      <c r="D96" s="33">
        <v>46356</v>
      </c>
      <c r="E96" s="51">
        <v>132.7422985069498</v>
      </c>
      <c r="F96" s="30"/>
    </row>
    <row r="97" spans="2:6" ht="15">
      <c r="B97" s="34">
        <v>41671</v>
      </c>
      <c r="C97" s="35">
        <v>435.709</v>
      </c>
      <c r="D97" s="36">
        <v>56061</v>
      </c>
      <c r="E97" s="52">
        <v>128.66615103199612</v>
      </c>
      <c r="F97" s="30"/>
    </row>
    <row r="98" spans="2:6" ht="15">
      <c r="B98" s="34">
        <v>41699</v>
      </c>
      <c r="C98" s="35">
        <v>436.35544</v>
      </c>
      <c r="D98" s="36">
        <v>56795.01</v>
      </c>
      <c r="E98" s="52">
        <v>130.15767604501505</v>
      </c>
      <c r="F98" s="30"/>
    </row>
    <row r="99" spans="2:6" ht="15">
      <c r="B99" s="34">
        <v>41730</v>
      </c>
      <c r="C99" s="35">
        <v>416.7128</v>
      </c>
      <c r="D99" s="36">
        <v>55517.92</v>
      </c>
      <c r="E99" s="52">
        <v>133.22825696738857</v>
      </c>
      <c r="F99" s="30"/>
    </row>
    <row r="100" spans="2:6" ht="15">
      <c r="B100" s="34">
        <v>41760</v>
      </c>
      <c r="C100" s="35">
        <v>438.50982</v>
      </c>
      <c r="D100" s="36">
        <v>57986.47</v>
      </c>
      <c r="E100" s="52">
        <v>132.23528266710196</v>
      </c>
      <c r="F100" s="30"/>
    </row>
    <row r="101" spans="2:6" ht="15">
      <c r="B101" s="34">
        <v>41791</v>
      </c>
      <c r="C101" s="35">
        <v>399.06737</v>
      </c>
      <c r="D101" s="36">
        <v>53380.6</v>
      </c>
      <c r="E101" s="52">
        <v>133.7633793512108</v>
      </c>
      <c r="F101" s="30"/>
    </row>
    <row r="102" spans="2:6" ht="15">
      <c r="B102" s="34">
        <v>41821</v>
      </c>
      <c r="C102" s="35">
        <v>492.38534999999996</v>
      </c>
      <c r="D102" s="36">
        <v>64416.26</v>
      </c>
      <c r="E102" s="52">
        <v>130.82489152043212</v>
      </c>
      <c r="F102" s="30"/>
    </row>
    <row r="103" spans="2:6" ht="15">
      <c r="B103" s="34">
        <v>41852</v>
      </c>
      <c r="C103" s="35">
        <v>431.18425</v>
      </c>
      <c r="D103" s="36">
        <v>57124.57</v>
      </c>
      <c r="E103" s="52">
        <v>132.4829698672899</v>
      </c>
      <c r="F103" s="30"/>
    </row>
    <row r="104" spans="2:6" ht="15">
      <c r="B104" s="34">
        <v>41883</v>
      </c>
      <c r="C104" s="35">
        <v>399.35225</v>
      </c>
      <c r="D104" s="36">
        <v>55426.4</v>
      </c>
      <c r="E104" s="52">
        <v>138.79075427770846</v>
      </c>
      <c r="F104" s="30"/>
    </row>
    <row r="105" spans="2:6" ht="15.75" customHeight="1">
      <c r="B105" s="34">
        <v>41913</v>
      </c>
      <c r="C105" s="35">
        <v>465.8528</v>
      </c>
      <c r="D105" s="36">
        <v>61561.99</v>
      </c>
      <c r="E105" s="52">
        <v>132.14901788719527</v>
      </c>
      <c r="F105" s="30"/>
    </row>
    <row r="106" spans="2:6" ht="15.75" customHeight="1">
      <c r="B106" s="34">
        <v>41944</v>
      </c>
      <c r="C106" s="35">
        <v>421.50635</v>
      </c>
      <c r="D106" s="36">
        <v>55948.39</v>
      </c>
      <c r="E106" s="52">
        <v>132.7343941556278</v>
      </c>
      <c r="F106" s="30"/>
    </row>
    <row r="107" spans="2:6" ht="15">
      <c r="B107" s="37">
        <v>41974</v>
      </c>
      <c r="C107" s="35">
        <v>505.63169</v>
      </c>
      <c r="D107" s="36">
        <v>65579.79</v>
      </c>
      <c r="E107" s="52">
        <v>129.6987338748487</v>
      </c>
      <c r="F107" s="30"/>
    </row>
    <row r="108" spans="2:6" ht="15.75" customHeight="1">
      <c r="B108" s="31">
        <v>42005</v>
      </c>
      <c r="C108" s="32">
        <v>347.14458</v>
      </c>
      <c r="D108" s="33">
        <v>48399.02</v>
      </c>
      <c r="E108" s="51">
        <v>139.42035332943985</v>
      </c>
      <c r="F108" s="30"/>
    </row>
    <row r="109" spans="2:6" ht="15.75" customHeight="1">
      <c r="B109" s="34">
        <v>42036</v>
      </c>
      <c r="C109" s="35">
        <v>327.6589</v>
      </c>
      <c r="D109" s="36">
        <v>45863.91</v>
      </c>
      <c r="E109" s="52">
        <v>139.97455890866996</v>
      </c>
      <c r="F109" s="30"/>
    </row>
    <row r="110" spans="2:6" ht="15.75" customHeight="1">
      <c r="B110" s="34">
        <v>42064</v>
      </c>
      <c r="C110" s="35">
        <v>385.46906</v>
      </c>
      <c r="D110" s="36">
        <v>52868.12</v>
      </c>
      <c r="E110" s="52">
        <v>137.15269391530413</v>
      </c>
      <c r="F110" s="30"/>
    </row>
    <row r="111" spans="2:6" ht="15.75" customHeight="1">
      <c r="B111" s="34">
        <v>42095</v>
      </c>
      <c r="C111" s="35">
        <v>427.3316</v>
      </c>
      <c r="D111" s="36">
        <v>56169.96</v>
      </c>
      <c r="E111" s="52">
        <v>131.44349727471595</v>
      </c>
      <c r="F111" s="30"/>
    </row>
    <row r="112" spans="2:6" ht="15.75" customHeight="1">
      <c r="B112" s="34">
        <v>42125</v>
      </c>
      <c r="C112" s="35">
        <v>423.10290000000003</v>
      </c>
      <c r="D112" s="36">
        <v>58621.37</v>
      </c>
      <c r="E112" s="52">
        <v>138.55109478096227</v>
      </c>
      <c r="F112" s="30"/>
    </row>
    <row r="113" spans="2:6" ht="15.75" customHeight="1">
      <c r="B113" s="34">
        <v>42156</v>
      </c>
      <c r="C113" s="35">
        <v>494.03145</v>
      </c>
      <c r="D113" s="36">
        <v>63660.99</v>
      </c>
      <c r="E113" s="52">
        <v>128.86019705830466</v>
      </c>
      <c r="F113" s="30"/>
    </row>
    <row r="114" spans="2:6" ht="15.75" customHeight="1">
      <c r="B114" s="34">
        <v>42186</v>
      </c>
      <c r="C114" s="35">
        <v>484.83029999999997</v>
      </c>
      <c r="D114" s="36">
        <v>64536.31</v>
      </c>
      <c r="E114" s="52">
        <v>133.11113187438986</v>
      </c>
      <c r="F114" s="30"/>
    </row>
    <row r="115" spans="2:6" ht="15.75" customHeight="1">
      <c r="B115" s="34">
        <v>42217</v>
      </c>
      <c r="C115" s="35">
        <v>431.96662</v>
      </c>
      <c r="D115" s="36">
        <v>59042.39</v>
      </c>
      <c r="E115" s="52">
        <v>136.68276034847324</v>
      </c>
      <c r="F115" s="30"/>
    </row>
    <row r="116" spans="2:6" ht="15.75" customHeight="1">
      <c r="B116" s="34">
        <v>42248</v>
      </c>
      <c r="C116" s="35">
        <v>474.35895</v>
      </c>
      <c r="D116" s="36">
        <v>60140.99</v>
      </c>
      <c r="E116" s="52">
        <v>126.78371515916375</v>
      </c>
      <c r="F116" s="30"/>
    </row>
    <row r="117" spans="2:6" ht="15.75" customHeight="1">
      <c r="B117" s="34">
        <v>42278</v>
      </c>
      <c r="C117" s="35">
        <v>424.2198</v>
      </c>
      <c r="D117" s="36">
        <v>55910.08</v>
      </c>
      <c r="E117" s="52">
        <v>131.79507415731186</v>
      </c>
      <c r="F117" s="30"/>
    </row>
    <row r="118" spans="2:6" ht="15.75" customHeight="1">
      <c r="B118" s="34">
        <v>42309</v>
      </c>
      <c r="C118" s="35">
        <v>322.64545000000004</v>
      </c>
      <c r="D118" s="36">
        <v>45477.53</v>
      </c>
      <c r="E118" s="52">
        <v>140.9520264426478</v>
      </c>
      <c r="F118" s="30"/>
    </row>
    <row r="119" spans="2:6" ht="15">
      <c r="B119" s="37">
        <v>42339</v>
      </c>
      <c r="C119" s="35">
        <v>474.17134000000004</v>
      </c>
      <c r="D119" s="36">
        <v>58830.16</v>
      </c>
      <c r="E119" s="52">
        <v>124.06941338968315</v>
      </c>
      <c r="F119" s="30"/>
    </row>
    <row r="120" spans="2:6" ht="15.75" customHeight="1">
      <c r="B120" s="31">
        <v>42370</v>
      </c>
      <c r="C120" s="32">
        <v>332.80125</v>
      </c>
      <c r="D120" s="33">
        <v>44762.07</v>
      </c>
      <c r="E120" s="51">
        <v>134.50090707291514</v>
      </c>
      <c r="F120" s="30"/>
    </row>
    <row r="121" spans="2:6" ht="15.75" customHeight="1">
      <c r="B121" s="34">
        <v>42401</v>
      </c>
      <c r="C121" s="35">
        <v>338.36186</v>
      </c>
      <c r="D121" s="36">
        <v>47963.98</v>
      </c>
      <c r="E121" s="52">
        <v>141.75350614280228</v>
      </c>
      <c r="F121" s="30"/>
    </row>
    <row r="122" spans="2:6" ht="15.75" customHeight="1">
      <c r="B122" s="34">
        <v>42430</v>
      </c>
      <c r="C122" s="35">
        <v>364.54355</v>
      </c>
      <c r="D122" s="36">
        <v>51839.6</v>
      </c>
      <c r="E122" s="52">
        <v>142.2041344580092</v>
      </c>
      <c r="F122" s="30"/>
    </row>
    <row r="123" spans="2:6" ht="15.75" customHeight="1">
      <c r="B123" s="34">
        <v>42461</v>
      </c>
      <c r="C123" s="35">
        <v>424.11545</v>
      </c>
      <c r="D123" s="36">
        <v>57399.29</v>
      </c>
      <c r="E123" s="52">
        <v>135.3388328578928</v>
      </c>
      <c r="F123" s="30"/>
    </row>
    <row r="124" spans="2:6" ht="15.75" customHeight="1">
      <c r="B124" s="34">
        <v>42491</v>
      </c>
      <c r="C124" s="35">
        <v>436.1454</v>
      </c>
      <c r="D124" s="36">
        <v>59595.24</v>
      </c>
      <c r="E124" s="52">
        <v>136.64076246132598</v>
      </c>
      <c r="F124" s="30"/>
    </row>
    <row r="125" spans="2:6" ht="15.75" customHeight="1">
      <c r="B125" s="34">
        <v>42522</v>
      </c>
      <c r="C125" s="35">
        <v>400.39256</v>
      </c>
      <c r="D125" s="36">
        <v>54189.07</v>
      </c>
      <c r="E125" s="52">
        <v>135.33985246878714</v>
      </c>
      <c r="F125" s="30"/>
    </row>
    <row r="126" spans="2:6" ht="15.75" customHeight="1">
      <c r="B126" s="34">
        <v>42552</v>
      </c>
      <c r="C126" s="35">
        <v>401.48755</v>
      </c>
      <c r="D126" s="36">
        <v>59409.99</v>
      </c>
      <c r="E126" s="52">
        <v>147.97467567798802</v>
      </c>
      <c r="F126" s="30"/>
    </row>
    <row r="127" spans="2:6" ht="15.75" customHeight="1">
      <c r="B127" s="34">
        <v>42583</v>
      </c>
      <c r="C127" s="35">
        <v>526.01425</v>
      </c>
      <c r="D127" s="36">
        <v>67271.96</v>
      </c>
      <c r="E127" s="52">
        <v>127.88999537560056</v>
      </c>
      <c r="F127" s="30"/>
    </row>
    <row r="128" spans="2:6" ht="15.75" customHeight="1">
      <c r="B128" s="34">
        <v>42614</v>
      </c>
      <c r="C128" s="35">
        <v>450.17884000000004</v>
      </c>
      <c r="D128" s="36">
        <v>58356.57</v>
      </c>
      <c r="E128" s="52">
        <v>129.62974892378327</v>
      </c>
      <c r="F128" s="30"/>
    </row>
    <row r="129" spans="2:6" ht="15.75" customHeight="1">
      <c r="B129" s="34">
        <v>42644</v>
      </c>
      <c r="C129" s="35">
        <v>432.47040000000004</v>
      </c>
      <c r="D129" s="36">
        <v>57073.89</v>
      </c>
      <c r="E129" s="52">
        <v>131.97178350240847</v>
      </c>
      <c r="F129" s="30"/>
    </row>
    <row r="130" spans="2:6" ht="15.75" customHeight="1">
      <c r="B130" s="34">
        <v>42675</v>
      </c>
      <c r="C130" s="35">
        <v>329.99045</v>
      </c>
      <c r="D130" s="36">
        <v>47553.08</v>
      </c>
      <c r="E130" s="52">
        <v>144.1044127186105</v>
      </c>
      <c r="F130" s="30"/>
    </row>
    <row r="131" spans="2:6" ht="15">
      <c r="B131" s="37">
        <v>42705</v>
      </c>
      <c r="C131" s="38">
        <v>439.49415000000005</v>
      </c>
      <c r="D131" s="39">
        <v>58313.34</v>
      </c>
      <c r="E131" s="53">
        <v>132.682858235997</v>
      </c>
      <c r="F131" s="30"/>
    </row>
    <row r="132" spans="2:6" ht="15.75" customHeight="1">
      <c r="B132" s="34">
        <v>42736</v>
      </c>
      <c r="C132" s="35">
        <v>335.2507</v>
      </c>
      <c r="D132" s="36">
        <v>47290.530000000006</v>
      </c>
      <c r="E132" s="52">
        <v>141.06019763717126</v>
      </c>
      <c r="F132" s="30"/>
    </row>
    <row r="133" spans="2:6" ht="15">
      <c r="B133" s="34">
        <v>42767</v>
      </c>
      <c r="C133" s="35">
        <v>353.50725</v>
      </c>
      <c r="D133" s="36">
        <v>51728.909999999996</v>
      </c>
      <c r="E133" s="52">
        <v>146.33054909057734</v>
      </c>
      <c r="F133" s="30"/>
    </row>
    <row r="134" spans="2:6" ht="15">
      <c r="B134" s="34">
        <v>42795</v>
      </c>
      <c r="C134" s="35">
        <v>431.64639999999997</v>
      </c>
      <c r="D134" s="36">
        <v>61523.47</v>
      </c>
      <c r="E134" s="52">
        <v>142.5321049822262</v>
      </c>
      <c r="F134" s="30"/>
    </row>
    <row r="135" spans="2:6" ht="15">
      <c r="B135" s="34">
        <v>42826</v>
      </c>
      <c r="C135" s="35">
        <v>426.69519</v>
      </c>
      <c r="D135" s="36">
        <v>61994.01</v>
      </c>
      <c r="E135" s="52">
        <v>145.288748157672</v>
      </c>
      <c r="F135" s="30"/>
    </row>
    <row r="136" spans="2:6" ht="15">
      <c r="B136" s="34">
        <v>42856</v>
      </c>
      <c r="C136" s="35">
        <v>462.89127</v>
      </c>
      <c r="D136" s="36">
        <v>66464.59</v>
      </c>
      <c r="E136" s="52">
        <v>143.58574962971326</v>
      </c>
      <c r="F136" s="30"/>
    </row>
    <row r="137" spans="2:6" ht="15">
      <c r="B137" s="34">
        <v>42887</v>
      </c>
      <c r="C137" s="35">
        <v>488.58254999999997</v>
      </c>
      <c r="D137" s="36">
        <v>71669.99</v>
      </c>
      <c r="E137" s="52">
        <v>146.68962286925722</v>
      </c>
      <c r="F137" s="30"/>
    </row>
    <row r="138" spans="2:6" ht="15">
      <c r="B138" s="34">
        <v>42917</v>
      </c>
      <c r="C138" s="35">
        <v>490.52627</v>
      </c>
      <c r="D138" s="36">
        <v>73382.38</v>
      </c>
      <c r="E138" s="52">
        <v>149.5992864969291</v>
      </c>
      <c r="F138" s="30"/>
    </row>
    <row r="139" spans="2:6" ht="15">
      <c r="B139" s="34">
        <v>42948</v>
      </c>
      <c r="C139" s="35">
        <v>514.20085</v>
      </c>
      <c r="D139" s="36">
        <v>74312.91</v>
      </c>
      <c r="E139" s="52">
        <v>144.52117300078365</v>
      </c>
      <c r="F139" s="30"/>
    </row>
    <row r="140" spans="2:6" ht="15">
      <c r="B140" s="34">
        <v>42979</v>
      </c>
      <c r="C140" s="35">
        <v>361.1392</v>
      </c>
      <c r="D140" s="36">
        <v>57026.99</v>
      </c>
      <c r="E140" s="52">
        <v>157.9086125239243</v>
      </c>
      <c r="F140" s="30"/>
    </row>
    <row r="141" spans="2:6" ht="15">
      <c r="B141" s="34">
        <v>43009</v>
      </c>
      <c r="C141" s="35">
        <v>545.0145</v>
      </c>
      <c r="D141" s="36">
        <v>76021.98999999999</v>
      </c>
      <c r="E141" s="52">
        <v>139.48617880808672</v>
      </c>
      <c r="F141" s="30"/>
    </row>
    <row r="142" spans="2:6" ht="15">
      <c r="B142" s="34">
        <v>43040</v>
      </c>
      <c r="C142" s="35">
        <v>480.0392</v>
      </c>
      <c r="D142" s="36">
        <v>81251.2</v>
      </c>
      <c r="E142" s="52">
        <v>169.25951047331134</v>
      </c>
      <c r="F142" s="30"/>
    </row>
    <row r="143" spans="2:6" ht="15">
      <c r="B143" s="37">
        <v>43070</v>
      </c>
      <c r="C143" s="38">
        <v>550.35195</v>
      </c>
      <c r="D143" s="39">
        <v>81729.13</v>
      </c>
      <c r="E143" s="53">
        <v>148.5033895128381</v>
      </c>
      <c r="F143" s="30"/>
    </row>
    <row r="144" spans="2:6" ht="15">
      <c r="B144" s="34">
        <v>43101</v>
      </c>
      <c r="C144" s="35">
        <v>557.37865</v>
      </c>
      <c r="D144" s="36">
        <v>65939.54000000001</v>
      </c>
      <c r="E144" s="52">
        <v>118.30295257990238</v>
      </c>
      <c r="F144" s="30"/>
    </row>
    <row r="145" spans="2:6" ht="15">
      <c r="B145" s="34">
        <v>43132</v>
      </c>
      <c r="C145" s="35">
        <v>495.07779999999997</v>
      </c>
      <c r="D145" s="36">
        <v>75013.11</v>
      </c>
      <c r="E145" s="52">
        <v>151.51782204736307</v>
      </c>
      <c r="F145" s="30"/>
    </row>
    <row r="146" spans="2:6" ht="15">
      <c r="B146" s="34">
        <v>43160</v>
      </c>
      <c r="C146" s="35">
        <v>448.7497</v>
      </c>
      <c r="D146" s="36">
        <v>70639.78</v>
      </c>
      <c r="E146" s="52">
        <v>157.41465676745855</v>
      </c>
      <c r="F146" s="30"/>
    </row>
    <row r="147" spans="2:6" ht="15">
      <c r="B147" s="34">
        <v>43191</v>
      </c>
      <c r="C147" s="35">
        <v>494.47673</v>
      </c>
      <c r="D147" s="36">
        <v>77504.9</v>
      </c>
      <c r="E147" s="52">
        <v>156.74124847088353</v>
      </c>
      <c r="F147" s="30"/>
    </row>
    <row r="148" spans="2:6" ht="15">
      <c r="B148" s="34">
        <v>43221</v>
      </c>
      <c r="C148" s="35">
        <v>532.317</v>
      </c>
      <c r="D148" s="36">
        <v>84201.64</v>
      </c>
      <c r="E148" s="52">
        <v>158.17950582077972</v>
      </c>
      <c r="F148" s="30"/>
    </row>
    <row r="149" spans="2:6" ht="15">
      <c r="B149" s="34">
        <v>43252</v>
      </c>
      <c r="C149" s="35">
        <v>459.18874</v>
      </c>
      <c r="D149" s="36">
        <v>72109.47</v>
      </c>
      <c r="E149" s="52">
        <v>157.03666862562875</v>
      </c>
      <c r="F149" s="30"/>
    </row>
    <row r="150" spans="2:6" ht="15">
      <c r="B150" s="34">
        <v>43282</v>
      </c>
      <c r="C150" s="35">
        <v>495.7307</v>
      </c>
      <c r="D150" s="36">
        <v>76676.72</v>
      </c>
      <c r="E150" s="52">
        <v>154.67414061707294</v>
      </c>
      <c r="F150" s="30"/>
    </row>
    <row r="151" spans="2:6" ht="15">
      <c r="B151" s="34">
        <v>43313</v>
      </c>
      <c r="C151" s="35">
        <v>484.63095</v>
      </c>
      <c r="D151" s="36">
        <v>75857.92</v>
      </c>
      <c r="E151" s="52">
        <v>156.527188368799</v>
      </c>
      <c r="F151" s="30"/>
    </row>
    <row r="152" spans="2:6" ht="15">
      <c r="B152" s="34">
        <v>43344</v>
      </c>
      <c r="C152" s="35">
        <v>393.70590000000004</v>
      </c>
      <c r="D152" s="36">
        <v>58599.37</v>
      </c>
      <c r="E152" s="52">
        <v>148.8404669576961</v>
      </c>
      <c r="F152" s="30"/>
    </row>
    <row r="153" spans="2:6" ht="15">
      <c r="B153" s="34">
        <v>43374</v>
      </c>
      <c r="C153" s="35">
        <v>455.3028</v>
      </c>
      <c r="D153" s="36">
        <v>75296.33</v>
      </c>
      <c r="E153" s="52">
        <v>165.3763824865562</v>
      </c>
      <c r="F153" s="30"/>
    </row>
    <row r="154" spans="2:6" ht="15">
      <c r="B154" s="34">
        <v>43405</v>
      </c>
      <c r="C154" s="35">
        <v>336.63215</v>
      </c>
      <c r="D154" s="36">
        <v>58741.46</v>
      </c>
      <c r="E154" s="52">
        <v>174.4974744687933</v>
      </c>
      <c r="F154" s="30"/>
    </row>
    <row r="155" spans="2:6" ht="15">
      <c r="B155" s="37">
        <v>43435</v>
      </c>
      <c r="C155" s="38">
        <v>370.70385</v>
      </c>
      <c r="D155" s="39">
        <v>64849.23</v>
      </c>
      <c r="E155" s="53">
        <v>174.9354100314847</v>
      </c>
      <c r="F155" s="30"/>
    </row>
    <row r="156" spans="2:6" s="22" customFormat="1" ht="15">
      <c r="B156" s="34">
        <v>43466</v>
      </c>
      <c r="C156" s="35">
        <v>359.9227</v>
      </c>
      <c r="D156" s="36">
        <v>57402.21</v>
      </c>
      <c r="E156" s="52">
        <v>159.4848282700702</v>
      </c>
      <c r="F156" s="30"/>
    </row>
    <row r="157" spans="2:6" s="22" customFormat="1" ht="15">
      <c r="B157" s="34">
        <v>43497</v>
      </c>
      <c r="C157" s="35">
        <v>359.85070999999994</v>
      </c>
      <c r="D157" s="36">
        <v>59300.689999999995</v>
      </c>
      <c r="E157" s="52">
        <v>164.7924774137586</v>
      </c>
      <c r="F157" s="30"/>
    </row>
    <row r="158" spans="2:6" s="22" customFormat="1" ht="15">
      <c r="B158" s="34">
        <v>43525</v>
      </c>
      <c r="C158" s="35">
        <v>428.13363</v>
      </c>
      <c r="D158" s="36">
        <v>68197.81999999999</v>
      </c>
      <c r="E158" s="52">
        <v>159.29096716835815</v>
      </c>
      <c r="F158" s="30"/>
    </row>
    <row r="159" spans="2:6" ht="15">
      <c r="B159" s="34">
        <v>43556</v>
      </c>
      <c r="C159" s="35">
        <v>425.10275</v>
      </c>
      <c r="D159" s="36">
        <v>70398.94</v>
      </c>
      <c r="E159" s="52">
        <v>165.6045273760285</v>
      </c>
      <c r="F159" s="30"/>
    </row>
    <row r="160" spans="2:6" s="22" customFormat="1" ht="15">
      <c r="B160" s="34">
        <v>43586</v>
      </c>
      <c r="C160" s="35">
        <v>452.5476</v>
      </c>
      <c r="D160" s="36">
        <v>74018.46</v>
      </c>
      <c r="E160" s="52">
        <v>163.55950180710275</v>
      </c>
      <c r="F160" s="30"/>
    </row>
    <row r="161" spans="2:6" s="22" customFormat="1" ht="15">
      <c r="B161" s="34">
        <v>43617</v>
      </c>
      <c r="C161" s="35">
        <v>375.41807</v>
      </c>
      <c r="D161" s="36">
        <v>64367.45</v>
      </c>
      <c r="E161" s="52">
        <v>171.45538572503983</v>
      </c>
      <c r="F161" s="30"/>
    </row>
    <row r="162" spans="2:6" s="22" customFormat="1" ht="15">
      <c r="B162" s="34">
        <v>43647</v>
      </c>
      <c r="C162" s="35">
        <v>488.99674000000005</v>
      </c>
      <c r="D162" s="36">
        <v>85706.29</v>
      </c>
      <c r="E162" s="52">
        <v>175.26965517193426</v>
      </c>
      <c r="F162" s="30"/>
    </row>
    <row r="163" spans="2:6" s="22" customFormat="1" ht="15">
      <c r="B163" s="34">
        <v>43678</v>
      </c>
      <c r="C163" s="35">
        <v>436.84771</v>
      </c>
      <c r="D163" s="36">
        <v>78036.62000000001</v>
      </c>
      <c r="E163" s="52">
        <v>178.63575386488807</v>
      </c>
      <c r="F163" s="30"/>
    </row>
    <row r="164" spans="2:6" s="22" customFormat="1" ht="15">
      <c r="B164" s="34">
        <v>43709</v>
      </c>
      <c r="C164" s="35">
        <v>403.46612</v>
      </c>
      <c r="D164" s="36">
        <v>71782.5</v>
      </c>
      <c r="E164" s="52">
        <v>177.91456690341187</v>
      </c>
      <c r="F164" s="30"/>
    </row>
    <row r="165" spans="2:6" s="22" customFormat="1" ht="15">
      <c r="B165" s="34">
        <v>43739</v>
      </c>
      <c r="C165" s="35">
        <v>400.35293</v>
      </c>
      <c r="D165" s="36">
        <v>73168.31</v>
      </c>
      <c r="E165" s="52">
        <v>182.75952170501162</v>
      </c>
      <c r="F165" s="30"/>
    </row>
    <row r="166" spans="2:6" s="22" customFormat="1" ht="15">
      <c r="B166" s="34">
        <v>43770</v>
      </c>
      <c r="C166" s="35">
        <v>406.62620000000004</v>
      </c>
      <c r="D166" s="36">
        <v>73770.34</v>
      </c>
      <c r="E166" s="52">
        <v>181.4205282394494</v>
      </c>
      <c r="F166" s="30"/>
    </row>
    <row r="167" spans="2:6" s="22" customFormat="1" ht="15">
      <c r="B167" s="37">
        <v>43800</v>
      </c>
      <c r="C167" s="38">
        <v>498.43374</v>
      </c>
      <c r="D167" s="39">
        <v>87419.76999999999</v>
      </c>
      <c r="E167" s="53">
        <v>175.3889493917486</v>
      </c>
      <c r="F167" s="30"/>
    </row>
    <row r="168" spans="2:6" s="22" customFormat="1" ht="15">
      <c r="B168" s="34">
        <v>43831</v>
      </c>
      <c r="C168" s="35">
        <v>432.15592</v>
      </c>
      <c r="D168" s="36">
        <v>78125.3</v>
      </c>
      <c r="E168" s="52">
        <v>180.78035353536288</v>
      </c>
      <c r="F168" s="30"/>
    </row>
    <row r="169" spans="2:6" s="22" customFormat="1" ht="15">
      <c r="B169" s="34">
        <v>43862</v>
      </c>
      <c r="C169" s="35">
        <v>412.08569</v>
      </c>
      <c r="D169" s="36">
        <v>75439.85</v>
      </c>
      <c r="E169" s="52">
        <v>183.06835648672975</v>
      </c>
      <c r="F169" s="30"/>
    </row>
    <row r="170" spans="2:6" s="22" customFormat="1" ht="15">
      <c r="B170" s="34">
        <v>43891</v>
      </c>
      <c r="C170" s="35">
        <v>523.02793</v>
      </c>
      <c r="D170" s="36">
        <v>97902.4</v>
      </c>
      <c r="E170" s="52">
        <v>187.18388518945824</v>
      </c>
      <c r="F170" s="30"/>
    </row>
    <row r="171" spans="2:6" s="22" customFormat="1" ht="15">
      <c r="B171" s="34">
        <v>43922</v>
      </c>
      <c r="C171" s="35">
        <v>434.53877</v>
      </c>
      <c r="D171" s="36">
        <v>88551.49</v>
      </c>
      <c r="E171" s="52">
        <v>203.7827142558534</v>
      </c>
      <c r="F171" s="30"/>
    </row>
    <row r="172" spans="2:6" s="22" customFormat="1" ht="15">
      <c r="B172" s="34">
        <v>43952</v>
      </c>
      <c r="C172" s="35">
        <v>402.40979999999996</v>
      </c>
      <c r="D172" s="36">
        <v>80143.70999999999</v>
      </c>
      <c r="E172" s="52">
        <v>199.15943895998555</v>
      </c>
      <c r="F172" s="30"/>
    </row>
    <row r="173" spans="2:6" s="22" customFormat="1" ht="15">
      <c r="B173" s="34">
        <v>43983</v>
      </c>
      <c r="C173" s="35">
        <v>384.91377</v>
      </c>
      <c r="D173" s="36">
        <v>90189.93</v>
      </c>
      <c r="E173" s="52">
        <v>234.31203825209994</v>
      </c>
      <c r="F173" s="30"/>
    </row>
    <row r="174" spans="2:6" s="22" customFormat="1" ht="15">
      <c r="B174" s="34">
        <v>44013</v>
      </c>
      <c r="C174" s="35">
        <v>580.3439199999999</v>
      </c>
      <c r="D174" s="36">
        <v>109869.2</v>
      </c>
      <c r="E174" s="52">
        <v>189.3173964844846</v>
      </c>
      <c r="F174" s="30"/>
    </row>
    <row r="175" spans="2:6" s="22" customFormat="1" ht="15">
      <c r="B175" s="34">
        <v>44044</v>
      </c>
      <c r="C175" s="35">
        <v>499.86990999999995</v>
      </c>
      <c r="D175" s="36">
        <v>98705.29</v>
      </c>
      <c r="E175" s="52">
        <v>197.46195565162145</v>
      </c>
      <c r="F175" s="30"/>
    </row>
    <row r="176" spans="2:6" s="22" customFormat="1" ht="15">
      <c r="B176" s="34">
        <v>44075</v>
      </c>
      <c r="C176" s="35">
        <v>412.64198</v>
      </c>
      <c r="D176" s="36">
        <v>83830.42</v>
      </c>
      <c r="E176" s="52">
        <v>203.1553357707328</v>
      </c>
      <c r="F176" s="30"/>
    </row>
    <row r="177" spans="2:6" s="22" customFormat="1" ht="15">
      <c r="B177" s="34">
        <v>44105</v>
      </c>
      <c r="C177" s="35">
        <v>422.93851</v>
      </c>
      <c r="D177" s="36">
        <v>85905.68</v>
      </c>
      <c r="E177" s="52">
        <v>203.11624023076072</v>
      </c>
      <c r="F177" s="30"/>
    </row>
    <row r="178" spans="2:6" s="22" customFormat="1" ht="15">
      <c r="B178" s="34">
        <v>44136</v>
      </c>
      <c r="C178" s="35">
        <v>444.75921999999997</v>
      </c>
      <c r="D178" s="36">
        <v>86432.21</v>
      </c>
      <c r="E178" s="52">
        <v>194.3348358242017</v>
      </c>
      <c r="F178" s="30"/>
    </row>
    <row r="179" spans="2:6" s="22" customFormat="1" ht="15">
      <c r="B179" s="37">
        <v>44166</v>
      </c>
      <c r="C179" s="38">
        <v>560.19637</v>
      </c>
      <c r="D179" s="39">
        <v>108771.57</v>
      </c>
      <c r="E179" s="53">
        <v>194.16685973884478</v>
      </c>
      <c r="F179" s="30"/>
    </row>
    <row r="180" spans="2:6" s="22" customFormat="1" ht="15">
      <c r="B180" s="34">
        <v>44197</v>
      </c>
      <c r="C180" s="35">
        <v>411.8755</v>
      </c>
      <c r="D180" s="36">
        <v>78238.42</v>
      </c>
      <c r="E180" s="52">
        <v>189.95647956724787</v>
      </c>
      <c r="F180" s="30"/>
    </row>
    <row r="181" spans="2:6" s="22" customFormat="1" ht="15">
      <c r="B181" s="34">
        <v>44228</v>
      </c>
      <c r="C181" s="35">
        <v>418.72852</v>
      </c>
      <c r="D181" s="36">
        <v>79080.217</v>
      </c>
      <c r="E181" s="52">
        <v>188.857966971058</v>
      </c>
      <c r="F181" s="30"/>
    </row>
    <row r="182" spans="2:6" s="22" customFormat="1" ht="15">
      <c r="B182" s="34">
        <v>44256</v>
      </c>
      <c r="C182" s="35">
        <v>584.9494599999999</v>
      </c>
      <c r="D182" s="36">
        <v>99076.51991</v>
      </c>
      <c r="E182" s="52">
        <v>169.37620544174877</v>
      </c>
      <c r="F182" s="30"/>
    </row>
    <row r="183" spans="2:6" s="22" customFormat="1" ht="15">
      <c r="B183" s="34">
        <v>44287</v>
      </c>
      <c r="C183" s="35">
        <v>412.25259</v>
      </c>
      <c r="D183" s="36">
        <v>82838.84788</v>
      </c>
      <c r="E183" s="52">
        <v>200.94197074662407</v>
      </c>
      <c r="F183" s="30"/>
    </row>
    <row r="184" spans="2:6" s="22" customFormat="1" ht="15">
      <c r="B184" s="34">
        <v>44317</v>
      </c>
      <c r="C184" s="35">
        <v>477.0437</v>
      </c>
      <c r="D184" s="36">
        <v>101681.48621999999</v>
      </c>
      <c r="E184" s="52">
        <v>213.14920670789698</v>
      </c>
      <c r="F184" s="30"/>
    </row>
    <row r="185" spans="2:6" s="22" customFormat="1" ht="15">
      <c r="B185" s="34">
        <v>44348</v>
      </c>
      <c r="C185" s="35">
        <v>511.6056</v>
      </c>
      <c r="D185" s="36">
        <v>105161.09087</v>
      </c>
      <c r="E185" s="52">
        <v>205.55109418270638</v>
      </c>
      <c r="F185" s="30"/>
    </row>
    <row r="186" spans="2:6" s="22" customFormat="1" ht="15">
      <c r="B186" s="34">
        <v>44378</v>
      </c>
      <c r="C186" s="35">
        <v>428.67594</v>
      </c>
      <c r="D186" s="36">
        <v>84480.66807</v>
      </c>
      <c r="E186" s="52">
        <v>197.07350048617144</v>
      </c>
      <c r="F186" s="30"/>
    </row>
    <row r="187" spans="2:6" s="22" customFormat="1" ht="15">
      <c r="B187" s="34">
        <v>44409</v>
      </c>
      <c r="C187" s="35">
        <v>462.99724</v>
      </c>
      <c r="D187" s="36">
        <v>94911.93139</v>
      </c>
      <c r="E187" s="52">
        <v>204.9945943306271</v>
      </c>
      <c r="F187" s="30"/>
    </row>
    <row r="188" spans="2:6" s="22" customFormat="1" ht="15">
      <c r="B188" s="34">
        <v>44440</v>
      </c>
      <c r="C188" s="35">
        <v>475.50392999999997</v>
      </c>
      <c r="D188" s="36">
        <v>95980.56534999999</v>
      </c>
      <c r="E188" s="52">
        <v>201.85020416129893</v>
      </c>
      <c r="F188" s="30"/>
    </row>
    <row r="189" spans="2:6" s="22" customFormat="1" ht="15">
      <c r="B189" s="34">
        <v>44470</v>
      </c>
      <c r="C189" s="35">
        <v>480.29161</v>
      </c>
      <c r="D189" s="36">
        <v>98528.47875</v>
      </c>
      <c r="E189" s="52">
        <v>205.1430353946845</v>
      </c>
      <c r="F189" s="30"/>
    </row>
    <row r="190" spans="2:6" s="22" customFormat="1" ht="15">
      <c r="B190" s="37">
        <v>44501</v>
      </c>
      <c r="C190" s="38">
        <v>508.24176</v>
      </c>
      <c r="D190" s="39">
        <v>100328.34078</v>
      </c>
      <c r="E190" s="53">
        <v>197.40278874368764</v>
      </c>
      <c r="F190" s="30"/>
    </row>
    <row r="191" spans="2:6" s="22" customFormat="1" ht="15">
      <c r="B191" s="54"/>
      <c r="C191" s="55"/>
      <c r="D191" s="55"/>
      <c r="E191" s="55"/>
      <c r="F191" s="30"/>
    </row>
    <row r="192" spans="2:5" ht="15">
      <c r="B192" s="42" t="s">
        <v>0</v>
      </c>
      <c r="E192" s="40"/>
    </row>
    <row r="193" ht="15">
      <c r="B193" s="42" t="s">
        <v>19</v>
      </c>
    </row>
  </sheetData>
  <sheetProtection/>
  <mergeCells count="1">
    <mergeCell ref="C9:D9"/>
  </mergeCells>
  <hyperlinks>
    <hyperlink ref="E9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2022-01-18T19:04:59Z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