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SRV-DC01\Comunes\Area de Información y Estudios Economicos\6.- Pagina de internet\1- Estadísticas\Uruguay\5- Encuesta Lechera\2. Encueta 2019\"/>
    </mc:Choice>
  </mc:AlternateContent>
  <xr:revisionPtr revIDLastSave="0" documentId="13_ncr:1_{F1B40DB1-65AD-4505-946E-CDB6CF9A8505}" xr6:coauthVersionLast="47" xr6:coauthVersionMax="47" xr10:uidLastSave="{00000000-0000-0000-0000-000000000000}"/>
  <bookViews>
    <workbookView xWindow="30" yWindow="-16320" windowWidth="29040" windowHeight="15840" tabRatio="951" xr2:uid="{00000000-000D-0000-FFFF-FFFF00000000}"/>
  </bookViews>
  <sheets>
    <sheet name="Contenidos" sheetId="4" r:id="rId1"/>
    <sheet name="Producción leche" sheetId="1" r:id="rId2"/>
    <sheet name="Tierra" sheetId="2" r:id="rId3"/>
    <sheet name="Animales lecheros" sheetId="3" r:id="rId4"/>
    <sheet name="Personas" sheetId="8" r:id="rId5"/>
    <sheet name="Mujeres productoras" sheetId="25" r:id="rId6"/>
    <sheet name="Infraestructura" sheetId="11" r:id="rId7"/>
    <sheet name="Maquinaria" sheetId="12" r:id="rId8"/>
    <sheet name="Manejo de las vacas" sheetId="7" r:id="rId9"/>
    <sheet name="Asistencia técnica" sheetId="5" r:id="rId10"/>
    <sheet name="Usos de Suelo" sheetId="15" r:id="rId11"/>
    <sheet name="Fertilizantes" sheetId="22" r:id="rId12"/>
    <sheet name="Producción Reservas" sheetId="23" r:id="rId13"/>
    <sheet name="Pastoreo y suplementación" sheetId="19" r:id="rId14"/>
    <sheet name="Riego" sheetId="18" r:id="rId15"/>
    <sheet name="Económico" sheetId="17" r:id="rId16"/>
    <sheet name="Arrendamiento" sheetId="14" r:id="rId17"/>
    <sheet name="Innovación" sheetId="20" r:id="rId18"/>
    <sheet name="Bienestar animal" sheetId="13" r:id="rId19"/>
    <sheet name="Elaboración de quesos" sheetId="24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55" i="13" l="1"/>
  <c r="E54" i="13"/>
  <c r="E53" i="13"/>
  <c r="E54" i="19"/>
  <c r="E59" i="19"/>
  <c r="G18" i="1"/>
  <c r="H18" i="1" s="1"/>
  <c r="E38" i="25"/>
  <c r="E22" i="25"/>
  <c r="E19" i="25"/>
  <c r="E20" i="25"/>
  <c r="F101" i="25"/>
  <c r="H59" i="25"/>
  <c r="E18" i="25"/>
  <c r="E45" i="25" s="1"/>
  <c r="H76" i="8"/>
  <c r="E18" i="1"/>
  <c r="E26" i="25" l="1"/>
  <c r="E41" i="25"/>
  <c r="E42" i="25"/>
  <c r="E46" i="25"/>
  <c r="E29" i="25"/>
  <c r="E51" i="25"/>
  <c r="E49" i="25"/>
  <c r="E48" i="25"/>
  <c r="E30" i="25"/>
  <c r="E36" i="25"/>
  <c r="E27" i="25"/>
  <c r="E32" i="25"/>
  <c r="E28" i="25"/>
  <c r="E40" i="25"/>
  <c r="E50" i="25"/>
  <c r="E24" i="25"/>
  <c r="E34" i="25"/>
  <c r="E44" i="25"/>
  <c r="E52" i="25"/>
  <c r="E33" i="25"/>
  <c r="E43" i="25"/>
  <c r="E25" i="25"/>
  <c r="E35" i="25"/>
  <c r="F131" i="3"/>
  <c r="E103" i="3"/>
  <c r="E106" i="3" s="1"/>
  <c r="H117" i="3"/>
  <c r="E109" i="3" l="1"/>
  <c r="E105" i="3"/>
  <c r="E110" i="3"/>
  <c r="E108" i="3"/>
  <c r="E107" i="3"/>
  <c r="E69" i="23" l="1"/>
  <c r="E70" i="23"/>
  <c r="E71" i="23"/>
  <c r="E79" i="23"/>
  <c r="E78" i="23"/>
  <c r="E77" i="23"/>
  <c r="E76" i="23"/>
  <c r="E75" i="23"/>
  <c r="E73" i="23"/>
  <c r="E72" i="23"/>
  <c r="E43" i="23"/>
  <c r="E42" i="23"/>
  <c r="E41" i="23"/>
  <c r="E39" i="23"/>
  <c r="E38" i="23"/>
  <c r="E37" i="23"/>
  <c r="E36" i="23"/>
  <c r="E34" i="23"/>
  <c r="E33" i="23"/>
  <c r="E31" i="23"/>
  <c r="E30" i="23"/>
  <c r="E29" i="23"/>
  <c r="E28" i="23"/>
  <c r="E26" i="23"/>
  <c r="E25" i="23"/>
  <c r="E24" i="23"/>
  <c r="E23" i="23"/>
  <c r="E22" i="23"/>
  <c r="E21" i="23"/>
  <c r="E19" i="23"/>
  <c r="E18" i="23"/>
  <c r="E61" i="23" s="1"/>
  <c r="F214" i="23"/>
  <c r="F213" i="23"/>
  <c r="F212" i="23"/>
  <c r="F211" i="23"/>
  <c r="F210" i="23"/>
  <c r="F208" i="23"/>
  <c r="F207" i="23"/>
  <c r="F206" i="23"/>
  <c r="F205" i="23"/>
  <c r="F204" i="23"/>
  <c r="F178" i="23"/>
  <c r="F177" i="23"/>
  <c r="F176" i="23"/>
  <c r="F174" i="23"/>
  <c r="F173" i="23"/>
  <c r="F172" i="23"/>
  <c r="F171" i="23"/>
  <c r="F169" i="23"/>
  <c r="F168" i="23"/>
  <c r="F163" i="23"/>
  <c r="F166" i="23"/>
  <c r="F165" i="23"/>
  <c r="F164" i="23"/>
  <c r="F161" i="23"/>
  <c r="F160" i="23"/>
  <c r="F159" i="23"/>
  <c r="F158" i="23"/>
  <c r="F157" i="23"/>
  <c r="F156" i="23"/>
  <c r="F154" i="23"/>
  <c r="H146" i="23"/>
  <c r="H145" i="23"/>
  <c r="H144" i="23"/>
  <c r="H143" i="23"/>
  <c r="H142" i="23"/>
  <c r="H140" i="23"/>
  <c r="H139" i="23"/>
  <c r="H138" i="23"/>
  <c r="H137" i="23"/>
  <c r="H110" i="23"/>
  <c r="H109" i="23"/>
  <c r="H108" i="23"/>
  <c r="H106" i="23"/>
  <c r="H105" i="23"/>
  <c r="H104" i="23"/>
  <c r="H103" i="23"/>
  <c r="H101" i="23"/>
  <c r="H100" i="23"/>
  <c r="H98" i="23"/>
  <c r="H97" i="23"/>
  <c r="H96" i="23"/>
  <c r="H95" i="23"/>
  <c r="H93" i="23"/>
  <c r="H92" i="23"/>
  <c r="H91" i="23"/>
  <c r="H90" i="23"/>
  <c r="H89" i="23"/>
  <c r="H88" i="23"/>
  <c r="H86" i="23"/>
  <c r="E60" i="23" l="1"/>
  <c r="E53" i="23"/>
  <c r="E63" i="23"/>
  <c r="E52" i="23"/>
  <c r="E62" i="23"/>
  <c r="E45" i="23"/>
  <c r="E54" i="23"/>
  <c r="E65" i="23"/>
  <c r="E50" i="23"/>
  <c r="E55" i="23"/>
  <c r="E66" i="23"/>
  <c r="E49" i="23"/>
  <c r="E57" i="23"/>
  <c r="E67" i="23"/>
  <c r="E48" i="23"/>
  <c r="E58" i="23"/>
  <c r="E47" i="23"/>
  <c r="E46" i="23"/>
  <c r="F153" i="23"/>
  <c r="F195" i="23" s="1"/>
  <c r="E81" i="22"/>
  <c r="E80" i="22"/>
  <c r="E79" i="22"/>
  <c r="E78" i="22"/>
  <c r="E77" i="22"/>
  <c r="E75" i="22"/>
  <c r="E74" i="22"/>
  <c r="E84" i="22" s="1"/>
  <c r="E158" i="22"/>
  <c r="E157" i="22"/>
  <c r="E156" i="22"/>
  <c r="E155" i="22"/>
  <c r="E154" i="22"/>
  <c r="E152" i="22"/>
  <c r="E151" i="22"/>
  <c r="H178" i="22"/>
  <c r="F127" i="22"/>
  <c r="F128" i="22"/>
  <c r="F129" i="22"/>
  <c r="F130" i="22"/>
  <c r="F131" i="22"/>
  <c r="E161" i="22"/>
  <c r="E162" i="22"/>
  <c r="E163" i="22"/>
  <c r="E160" i="22"/>
  <c r="F139" i="22"/>
  <c r="F140" i="22"/>
  <c r="F141" i="22"/>
  <c r="F142" i="22"/>
  <c r="F143" i="22"/>
  <c r="F138" i="22"/>
  <c r="H108" i="22"/>
  <c r="F134" i="22"/>
  <c r="F135" i="22"/>
  <c r="F136" i="22"/>
  <c r="F133" i="22"/>
  <c r="F197" i="22"/>
  <c r="F198" i="22"/>
  <c r="F199" i="22"/>
  <c r="F196" i="22"/>
  <c r="H114" i="22"/>
  <c r="H115" i="22"/>
  <c r="H116" i="22"/>
  <c r="H117" i="22"/>
  <c r="H118" i="22"/>
  <c r="H113" i="22"/>
  <c r="H109" i="22"/>
  <c r="H110" i="22"/>
  <c r="H111" i="22"/>
  <c r="E25" i="22"/>
  <c r="E24" i="22"/>
  <c r="E23" i="22"/>
  <c r="E22" i="22"/>
  <c r="E21" i="22"/>
  <c r="E19" i="22"/>
  <c r="H85" i="23"/>
  <c r="F198" i="23" l="1"/>
  <c r="F188" i="23"/>
  <c r="F200" i="23"/>
  <c r="F197" i="23"/>
  <c r="F187" i="23"/>
  <c r="F196" i="23"/>
  <c r="F185" i="23"/>
  <c r="F180" i="23"/>
  <c r="F184" i="23"/>
  <c r="F193" i="23"/>
  <c r="F183" i="23"/>
  <c r="F189" i="23"/>
  <c r="F202" i="23"/>
  <c r="F192" i="23"/>
  <c r="F182" i="23"/>
  <c r="F201" i="23"/>
  <c r="F190" i="23"/>
  <c r="F181" i="23"/>
  <c r="H134" i="23"/>
  <c r="H124" i="23"/>
  <c r="H116" i="23"/>
  <c r="H133" i="23"/>
  <c r="H122" i="23"/>
  <c r="H117" i="23"/>
  <c r="H125" i="23"/>
  <c r="H132" i="23"/>
  <c r="H121" i="23"/>
  <c r="H112" i="23"/>
  <c r="H115" i="23"/>
  <c r="H130" i="23"/>
  <c r="H120" i="23"/>
  <c r="H129" i="23"/>
  <c r="H119" i="23"/>
  <c r="H128" i="23"/>
  <c r="H113" i="23"/>
  <c r="H127" i="23"/>
  <c r="H114" i="23"/>
  <c r="H181" i="22"/>
  <c r="H180" i="22"/>
  <c r="H179" i="22"/>
  <c r="E83" i="22"/>
  <c r="E86" i="22"/>
  <c r="E85" i="22"/>
  <c r="F54" i="22"/>
  <c r="H36" i="22"/>
  <c r="E18" i="22"/>
  <c r="E28" i="22" l="1"/>
  <c r="E29" i="22"/>
  <c r="E30" i="22"/>
  <c r="E27" i="22"/>
  <c r="E40" i="11"/>
  <c r="F62" i="20" l="1"/>
  <c r="H40" i="20"/>
  <c r="E18" i="20"/>
  <c r="E27" i="20" s="1"/>
  <c r="E24" i="19"/>
  <c r="E29" i="19"/>
  <c r="E34" i="19"/>
  <c r="E64" i="19"/>
  <c r="E39" i="19"/>
  <c r="E40" i="19"/>
  <c r="E41" i="19"/>
  <c r="E42" i="19"/>
  <c r="E43" i="19"/>
  <c r="E44" i="19"/>
  <c r="E45" i="19"/>
  <c r="E46" i="19"/>
  <c r="E47" i="19"/>
  <c r="E48" i="19"/>
  <c r="E49" i="19"/>
  <c r="E74" i="19"/>
  <c r="E76" i="19"/>
  <c r="E77" i="19"/>
  <c r="E78" i="19"/>
  <c r="E79" i="19"/>
  <c r="E81" i="19"/>
  <c r="E82" i="19"/>
  <c r="E83" i="19"/>
  <c r="E84" i="19"/>
  <c r="E69" i="19"/>
  <c r="E71" i="19"/>
  <c r="E72" i="19"/>
  <c r="E73" i="19"/>
  <c r="E52" i="19"/>
  <c r="E51" i="19"/>
  <c r="E38" i="19"/>
  <c r="E37" i="19"/>
  <c r="E36" i="19"/>
  <c r="E33" i="19"/>
  <c r="E32" i="19"/>
  <c r="E31" i="19"/>
  <c r="E28" i="19"/>
  <c r="E27" i="19"/>
  <c r="E26" i="19"/>
  <c r="F166" i="19"/>
  <c r="H93" i="19"/>
  <c r="E68" i="19"/>
  <c r="E67" i="19"/>
  <c r="E66" i="19"/>
  <c r="E63" i="19"/>
  <c r="E62" i="19"/>
  <c r="E61" i="19"/>
  <c r="E60" i="19"/>
  <c r="E58" i="19"/>
  <c r="E56" i="19"/>
  <c r="E55" i="19"/>
  <c r="E23" i="19"/>
  <c r="E22" i="19"/>
  <c r="E21" i="19"/>
  <c r="E18" i="19"/>
  <c r="E19" i="19" s="1"/>
  <c r="E20" i="20" l="1"/>
  <c r="E23" i="20"/>
  <c r="E22" i="20"/>
  <c r="E25" i="20"/>
  <c r="E24" i="20"/>
  <c r="E28" i="20"/>
  <c r="E30" i="20"/>
  <c r="E19" i="20"/>
  <c r="E29" i="20"/>
  <c r="E31" i="20"/>
  <c r="E32" i="20"/>
  <c r="E33" i="20"/>
  <c r="E26" i="20"/>
  <c r="E42" i="14"/>
  <c r="E63" i="14"/>
  <c r="E24" i="14"/>
  <c r="E21" i="14"/>
  <c r="H42" i="14"/>
  <c r="D42" i="14"/>
  <c r="F42" i="14"/>
  <c r="G42" i="14"/>
  <c r="C42" i="14"/>
  <c r="D63" i="14"/>
  <c r="C63" i="14"/>
  <c r="E53" i="17"/>
  <c r="E52" i="17"/>
  <c r="E51" i="17"/>
  <c r="E50" i="17"/>
  <c r="E49" i="17"/>
  <c r="E48" i="17"/>
  <c r="E46" i="17"/>
  <c r="E45" i="17"/>
  <c r="E44" i="17"/>
  <c r="E43" i="17"/>
  <c r="E41" i="17"/>
  <c r="E40" i="17"/>
  <c r="E39" i="17"/>
  <c r="E38" i="17"/>
  <c r="E36" i="17"/>
  <c r="E35" i="17"/>
  <c r="E34" i="17"/>
  <c r="E33" i="17"/>
  <c r="E31" i="17"/>
  <c r="E30" i="17"/>
  <c r="E29" i="17"/>
  <c r="E28" i="17"/>
  <c r="E27" i="17"/>
  <c r="E21" i="17"/>
  <c r="E22" i="17"/>
  <c r="E23" i="17"/>
  <c r="E24" i="17"/>
  <c r="E25" i="17"/>
  <c r="E20" i="17"/>
  <c r="E23" i="18"/>
  <c r="E19" i="18"/>
  <c r="E20" i="18"/>
  <c r="E21" i="18"/>
  <c r="E22" i="18"/>
  <c r="E26" i="18"/>
  <c r="E28" i="18"/>
  <c r="E25" i="18"/>
  <c r="E29" i="18"/>
  <c r="E27" i="18"/>
  <c r="E37" i="18"/>
  <c r="E38" i="18"/>
  <c r="E39" i="18"/>
  <c r="F63" i="14" l="1"/>
  <c r="F74" i="18"/>
  <c r="H46" i="18"/>
  <c r="E18" i="18"/>
  <c r="F101" i="17"/>
  <c r="H60" i="17"/>
  <c r="E18" i="17"/>
  <c r="E35" i="15"/>
  <c r="E34" i="15"/>
  <c r="E32" i="15"/>
  <c r="E31" i="15"/>
  <c r="E30" i="15"/>
  <c r="E28" i="15"/>
  <c r="E27" i="15"/>
  <c r="E26" i="15"/>
  <c r="E25" i="15"/>
  <c r="E24" i="15"/>
  <c r="E22" i="15"/>
  <c r="E21" i="15"/>
  <c r="E20" i="15"/>
  <c r="E32" i="18" l="1"/>
  <c r="E33" i="18"/>
  <c r="E34" i="18"/>
  <c r="E35" i="18"/>
  <c r="E31" i="18"/>
  <c r="F66" i="15"/>
  <c r="H42" i="15"/>
  <c r="E18" i="15"/>
  <c r="E19" i="14"/>
  <c r="E22" i="14" s="1"/>
  <c r="E20" i="14"/>
  <c r="E23" i="14" s="1"/>
  <c r="E18" i="14"/>
  <c r="H39" i="14"/>
  <c r="E31" i="14" l="1"/>
  <c r="E32" i="14"/>
  <c r="E26" i="14"/>
  <c r="E29" i="14"/>
  <c r="E27" i="14"/>
  <c r="E28" i="14"/>
  <c r="E30" i="14"/>
  <c r="E57" i="11"/>
  <c r="E41" i="11"/>
  <c r="E42" i="11"/>
  <c r="E43" i="11"/>
  <c r="E19" i="11"/>
  <c r="E65" i="11"/>
  <c r="E84" i="11" s="1"/>
  <c r="E62" i="11"/>
  <c r="E61" i="11"/>
  <c r="E64" i="11"/>
  <c r="E60" i="11"/>
  <c r="E51" i="11"/>
  <c r="E55" i="11"/>
  <c r="E56" i="11"/>
  <c r="E52" i="11"/>
  <c r="E54" i="11"/>
  <c r="E53" i="11"/>
  <c r="F229" i="11"/>
  <c r="F228" i="11"/>
  <c r="E39" i="11"/>
  <c r="E92" i="11"/>
  <c r="E91" i="11"/>
  <c r="E90" i="11"/>
  <c r="F142" i="13"/>
  <c r="H80" i="13"/>
  <c r="E18" i="13"/>
  <c r="H124" i="11"/>
  <c r="E93" i="12"/>
  <c r="E92" i="12"/>
  <c r="E91" i="12"/>
  <c r="E90" i="12"/>
  <c r="E88" i="12"/>
  <c r="E87" i="12"/>
  <c r="E86" i="12"/>
  <c r="E85" i="12"/>
  <c r="E83" i="12"/>
  <c r="E82" i="12"/>
  <c r="E81" i="12"/>
  <c r="E80" i="12"/>
  <c r="E78" i="12"/>
  <c r="E77" i="12"/>
  <c r="E76" i="12"/>
  <c r="E75" i="12"/>
  <c r="E73" i="12"/>
  <c r="E72" i="12"/>
  <c r="E71" i="12"/>
  <c r="E70" i="12"/>
  <c r="E68" i="12"/>
  <c r="E67" i="12"/>
  <c r="E66" i="12"/>
  <c r="E65" i="12"/>
  <c r="E63" i="12"/>
  <c r="E62" i="12"/>
  <c r="E61" i="12"/>
  <c r="E60" i="12"/>
  <c r="E58" i="12"/>
  <c r="E57" i="12"/>
  <c r="E56" i="12"/>
  <c r="E55" i="12"/>
  <c r="E53" i="12"/>
  <c r="E52" i="12"/>
  <c r="E51" i="12"/>
  <c r="E50" i="12"/>
  <c r="E48" i="12"/>
  <c r="E47" i="12"/>
  <c r="E46" i="12"/>
  <c r="E45" i="12"/>
  <c r="E43" i="12"/>
  <c r="E42" i="12"/>
  <c r="E41" i="12"/>
  <c r="E40" i="12"/>
  <c r="E38" i="12"/>
  <c r="E37" i="12"/>
  <c r="E36" i="12"/>
  <c r="E35" i="12"/>
  <c r="E33" i="12"/>
  <c r="E32" i="12"/>
  <c r="E31" i="12"/>
  <c r="E30" i="12"/>
  <c r="E28" i="12"/>
  <c r="E27" i="12"/>
  <c r="E26" i="12"/>
  <c r="E25" i="12"/>
  <c r="E18" i="12"/>
  <c r="E20" i="12"/>
  <c r="E21" i="12"/>
  <c r="E22" i="12"/>
  <c r="E23" i="12"/>
  <c r="E73" i="13" l="1"/>
  <c r="E64" i="13"/>
  <c r="E71" i="13"/>
  <c r="E62" i="13"/>
  <c r="E61" i="13"/>
  <c r="E69" i="13"/>
  <c r="E60" i="13"/>
  <c r="E51" i="13"/>
  <c r="E59" i="13"/>
  <c r="E66" i="13"/>
  <c r="E63" i="13"/>
  <c r="E52" i="13"/>
  <c r="E68" i="13"/>
  <c r="E57" i="13"/>
  <c r="E70" i="13"/>
  <c r="E67" i="13"/>
  <c r="E58" i="13"/>
  <c r="E72" i="13"/>
  <c r="E81" i="11"/>
  <c r="E26" i="13"/>
  <c r="E25" i="13"/>
  <c r="E27" i="13"/>
  <c r="E85" i="11"/>
  <c r="E58" i="11"/>
  <c r="E59" i="11"/>
  <c r="E21" i="13"/>
  <c r="E41" i="13"/>
  <c r="E23" i="13"/>
  <c r="E40" i="13"/>
  <c r="E22" i="13"/>
  <c r="E42" i="13"/>
  <c r="E32" i="13"/>
  <c r="E31" i="13"/>
  <c r="E30" i="13"/>
  <c r="E29" i="13"/>
  <c r="E82" i="11"/>
  <c r="E83" i="11"/>
  <c r="E86" i="11"/>
  <c r="E36" i="13"/>
  <c r="E37" i="13"/>
  <c r="E39" i="13"/>
  <c r="E34" i="13"/>
  <c r="E35" i="13"/>
  <c r="E20" i="13"/>
  <c r="F182" i="12"/>
  <c r="H100" i="12"/>
  <c r="F294" i="8"/>
  <c r="H276" i="8"/>
  <c r="F235" i="8"/>
  <c r="H213" i="8"/>
  <c r="E61" i="8"/>
  <c r="E60" i="8"/>
  <c r="E59" i="8"/>
  <c r="E58" i="8"/>
  <c r="E57" i="8"/>
  <c r="E46" i="8"/>
  <c r="E45" i="8"/>
  <c r="E44" i="8"/>
  <c r="E43" i="8"/>
  <c r="E42" i="8"/>
  <c r="E55" i="8"/>
  <c r="E54" i="8"/>
  <c r="E53" i="8"/>
  <c r="E52" i="8"/>
  <c r="E51" i="8"/>
  <c r="E50" i="8"/>
  <c r="E49" i="8"/>
  <c r="E48" i="8"/>
  <c r="E40" i="8"/>
  <c r="E39" i="8"/>
  <c r="E38" i="8"/>
  <c r="E37" i="8"/>
  <c r="E36" i="8"/>
  <c r="E35" i="8"/>
  <c r="E34" i="8"/>
  <c r="E33" i="8"/>
  <c r="F132" i="8"/>
  <c r="C80" i="8"/>
  <c r="D80" i="8"/>
  <c r="E80" i="8"/>
  <c r="F80" i="8"/>
  <c r="G80" i="8"/>
  <c r="H80" i="8"/>
  <c r="H75" i="8"/>
  <c r="E82" i="7"/>
  <c r="E83" i="7"/>
  <c r="E20" i="7"/>
  <c r="E21" i="7"/>
  <c r="N26" i="3"/>
  <c r="E22" i="7" l="1"/>
  <c r="C26" i="3"/>
  <c r="D26" i="3"/>
  <c r="F25" i="3"/>
  <c r="F24" i="3"/>
  <c r="F23" i="3"/>
  <c r="F22" i="3"/>
  <c r="F21" i="3"/>
  <c r="F20" i="3"/>
  <c r="C67" i="3"/>
  <c r="F80" i="3"/>
  <c r="F47" i="3"/>
  <c r="N47" i="3"/>
  <c r="C22" i="1"/>
  <c r="H36" i="1"/>
  <c r="H37" i="1"/>
  <c r="H38" i="1"/>
  <c r="D42" i="2"/>
  <c r="E42" i="2"/>
  <c r="F42" i="2"/>
  <c r="G42" i="2"/>
  <c r="C42" i="2"/>
  <c r="C66" i="2"/>
  <c r="C67" i="2" s="1"/>
  <c r="F54" i="2"/>
  <c r="F55" i="2"/>
  <c r="F56" i="2"/>
  <c r="F57" i="2"/>
  <c r="F52" i="2"/>
  <c r="D16" i="2" s="1"/>
  <c r="H29" i="2"/>
  <c r="H30" i="2"/>
  <c r="H31" i="2"/>
  <c r="H32" i="2"/>
  <c r="H33" i="2"/>
  <c r="H34" i="2"/>
  <c r="H35" i="2"/>
  <c r="H36" i="2"/>
  <c r="E82" i="2"/>
  <c r="E83" i="2"/>
  <c r="E84" i="2"/>
  <c r="E85" i="2"/>
  <c r="E86" i="2"/>
  <c r="E87" i="2"/>
  <c r="E88" i="2"/>
  <c r="E89" i="2"/>
  <c r="E90" i="2"/>
  <c r="E91" i="2"/>
  <c r="H99" i="2"/>
  <c r="H100" i="2"/>
  <c r="H101" i="2"/>
  <c r="H102" i="2"/>
  <c r="H103" i="2"/>
  <c r="H104" i="2"/>
  <c r="H105" i="2"/>
  <c r="H106" i="2"/>
  <c r="H107" i="2"/>
  <c r="H108" i="2"/>
  <c r="C109" i="2"/>
  <c r="D109" i="2"/>
  <c r="E109" i="2"/>
  <c r="F109" i="2"/>
  <c r="G109" i="2"/>
  <c r="F115" i="2"/>
  <c r="F116" i="2"/>
  <c r="F117" i="2"/>
  <c r="F118" i="2"/>
  <c r="F119" i="2"/>
  <c r="F120" i="2"/>
  <c r="F121" i="2"/>
  <c r="F122" i="2"/>
  <c r="F123" i="2"/>
  <c r="F124" i="2"/>
  <c r="C125" i="2"/>
  <c r="D125" i="2"/>
  <c r="E125" i="2"/>
  <c r="F125" i="2" l="1"/>
  <c r="H42" i="2"/>
  <c r="E92" i="2"/>
  <c r="E26" i="3"/>
  <c r="F26" i="3" s="1"/>
  <c r="H109" i="2"/>
  <c r="E18" i="11"/>
  <c r="E105" i="11" l="1"/>
  <c r="E97" i="11"/>
  <c r="E48" i="11"/>
  <c r="E73" i="11"/>
  <c r="E26" i="11"/>
  <c r="E99" i="11"/>
  <c r="E106" i="11"/>
  <c r="E98" i="11"/>
  <c r="E49" i="11"/>
  <c r="E70" i="11"/>
  <c r="E25" i="11"/>
  <c r="E107" i="11"/>
  <c r="E71" i="11"/>
  <c r="E104" i="11"/>
  <c r="E67" i="11"/>
  <c r="E27" i="11"/>
  <c r="E115" i="11"/>
  <c r="E108" i="11"/>
  <c r="E100" i="11"/>
  <c r="E79" i="11"/>
  <c r="E72" i="11"/>
  <c r="E114" i="11"/>
  <c r="E109" i="11"/>
  <c r="E101" i="11"/>
  <c r="E77" i="11"/>
  <c r="E69" i="11"/>
  <c r="E37" i="11"/>
  <c r="E95" i="11"/>
  <c r="E113" i="11"/>
  <c r="E110" i="11"/>
  <c r="E76" i="11"/>
  <c r="E63" i="11"/>
  <c r="E36" i="11"/>
  <c r="E112" i="11"/>
  <c r="E46" i="11"/>
  <c r="E78" i="11"/>
  <c r="E66" i="11"/>
  <c r="E35" i="11"/>
  <c r="E96" i="11"/>
  <c r="E47" i="11"/>
  <c r="E75" i="11"/>
  <c r="E22" i="11"/>
  <c r="E23" i="11"/>
  <c r="E45" i="11"/>
  <c r="E21" i="11"/>
  <c r="E33" i="11"/>
  <c r="E30" i="11"/>
  <c r="E32" i="11"/>
  <c r="E31" i="11"/>
  <c r="E29" i="11"/>
  <c r="E89" i="11"/>
  <c r="E88" i="11"/>
  <c r="E103" i="11"/>
  <c r="E94" i="11"/>
  <c r="E259" i="8"/>
  <c r="E191" i="8"/>
  <c r="E206" i="8"/>
  <c r="E205" i="8"/>
  <c r="E204" i="8"/>
  <c r="E203" i="8"/>
  <c r="E202" i="8"/>
  <c r="E201" i="8"/>
  <c r="E200" i="8"/>
  <c r="E199" i="8"/>
  <c r="E198" i="8"/>
  <c r="E197" i="8"/>
  <c r="E196" i="8"/>
  <c r="E195" i="8"/>
  <c r="E194" i="8"/>
  <c r="E192" i="8"/>
  <c r="E19" i="8"/>
  <c r="F137" i="8"/>
  <c r="E137" i="8"/>
  <c r="D137" i="8"/>
  <c r="C137" i="8"/>
  <c r="E23" i="8"/>
  <c r="E22" i="8"/>
  <c r="E21" i="8"/>
  <c r="E269" i="8" l="1"/>
  <c r="E64" i="8"/>
  <c r="E66" i="8"/>
  <c r="E63" i="8"/>
  <c r="E65" i="8"/>
  <c r="E67" i="8"/>
  <c r="E25" i="8"/>
  <c r="E264" i="8"/>
  <c r="E262" i="8"/>
  <c r="E263" i="8"/>
  <c r="E265" i="8"/>
  <c r="E266" i="8"/>
  <c r="E267" i="8"/>
  <c r="E268" i="8"/>
  <c r="E261" i="8"/>
  <c r="E270" i="8"/>
  <c r="E30" i="8"/>
  <c r="E29" i="8"/>
  <c r="E26" i="8"/>
  <c r="E31" i="8"/>
  <c r="E27" i="8"/>
  <c r="E18" i="8"/>
  <c r="F53" i="2" l="1"/>
  <c r="H92" i="7"/>
  <c r="P66" i="3"/>
  <c r="H66" i="3"/>
  <c r="E55" i="1"/>
  <c r="D55" i="1"/>
  <c r="C55" i="1"/>
  <c r="G39" i="1"/>
  <c r="F39" i="1"/>
  <c r="E39" i="1"/>
  <c r="D39" i="1"/>
  <c r="C39" i="1"/>
  <c r="F165" i="7"/>
  <c r="H33" i="3"/>
  <c r="E24" i="7"/>
  <c r="E26" i="7"/>
  <c r="E32" i="7"/>
  <c r="E19" i="7"/>
  <c r="E23" i="7"/>
  <c r="H39" i="1" l="1"/>
  <c r="E31" i="7"/>
  <c r="E25" i="7"/>
  <c r="E39" i="7" l="1"/>
  <c r="E50" i="7"/>
  <c r="E58" i="7"/>
  <c r="E66" i="7"/>
  <c r="E51" i="7"/>
  <c r="E59" i="7"/>
  <c r="E68" i="7"/>
  <c r="E76" i="7"/>
  <c r="E85" i="7"/>
  <c r="E40" i="7"/>
  <c r="E41" i="7"/>
  <c r="E52" i="7"/>
  <c r="E60" i="7"/>
  <c r="E77" i="7"/>
  <c r="E47" i="7"/>
  <c r="E53" i="7"/>
  <c r="E61" i="7"/>
  <c r="E70" i="7"/>
  <c r="E78" i="7"/>
  <c r="E34" i="7"/>
  <c r="E35" i="7"/>
  <c r="E44" i="7"/>
  <c r="E54" i="7"/>
  <c r="E71" i="7"/>
  <c r="E79" i="7"/>
  <c r="E45" i="7"/>
  <c r="E62" i="7"/>
  <c r="E67" i="7"/>
  <c r="E72" i="7"/>
  <c r="E80" i="7"/>
  <c r="E36" i="7"/>
  <c r="E46" i="7"/>
  <c r="E56" i="7"/>
  <c r="E64" i="7"/>
  <c r="E73" i="7"/>
  <c r="E81" i="7"/>
  <c r="E42" i="7"/>
  <c r="E49" i="7"/>
  <c r="E65" i="7"/>
  <c r="E74" i="7"/>
  <c r="E84" i="7"/>
  <c r="E57" i="7"/>
  <c r="E29" i="7"/>
  <c r="E37" i="7"/>
  <c r="E27" i="7"/>
  <c r="E30" i="7"/>
  <c r="E77" i="5"/>
  <c r="E18" i="5" l="1"/>
  <c r="E31" i="5" s="1"/>
  <c r="E26" i="5" l="1"/>
  <c r="E22" i="5"/>
  <c r="E30" i="5"/>
  <c r="E29" i="5"/>
  <c r="E28" i="5"/>
  <c r="E81" i="5"/>
  <c r="E83" i="5"/>
  <c r="E79" i="5"/>
  <c r="E80" i="5"/>
  <c r="E84" i="5"/>
  <c r="E85" i="5"/>
  <c r="E87" i="5"/>
  <c r="E82" i="5"/>
  <c r="E89" i="5"/>
  <c r="E88" i="5"/>
  <c r="E86" i="5"/>
  <c r="E90" i="5"/>
  <c r="E25" i="5"/>
  <c r="E20" i="5"/>
  <c r="E24" i="5"/>
  <c r="E21" i="5"/>
  <c r="H34" i="3" l="1"/>
  <c r="F17" i="2"/>
  <c r="F19" i="2"/>
  <c r="C20" i="2"/>
  <c r="D20" i="2"/>
  <c r="M87" i="3"/>
  <c r="L87" i="3"/>
  <c r="K87" i="3"/>
  <c r="E87" i="3"/>
  <c r="D87" i="3"/>
  <c r="C87" i="3"/>
  <c r="M86" i="3"/>
  <c r="L86" i="3"/>
  <c r="K86" i="3"/>
  <c r="E86" i="3"/>
  <c r="D86" i="3"/>
  <c r="C86" i="3"/>
  <c r="M85" i="3"/>
  <c r="L85" i="3"/>
  <c r="K85" i="3"/>
  <c r="E85" i="3"/>
  <c r="D85" i="3"/>
  <c r="C85" i="3"/>
  <c r="M84" i="3"/>
  <c r="L84" i="3"/>
  <c r="K84" i="3"/>
  <c r="E84" i="3"/>
  <c r="D84" i="3"/>
  <c r="C84" i="3"/>
  <c r="M83" i="3"/>
  <c r="L83" i="3"/>
  <c r="K83" i="3"/>
  <c r="E83" i="3"/>
  <c r="D83" i="3"/>
  <c r="C83" i="3"/>
  <c r="M82" i="3"/>
  <c r="L82" i="3"/>
  <c r="K82" i="3"/>
  <c r="E82" i="3"/>
  <c r="D82" i="3"/>
  <c r="C82" i="3"/>
  <c r="M81" i="3"/>
  <c r="L81" i="3"/>
  <c r="K81" i="3"/>
  <c r="E81" i="3"/>
  <c r="D81" i="3"/>
  <c r="C81" i="3"/>
  <c r="O73" i="3"/>
  <c r="N73" i="3"/>
  <c r="M73" i="3"/>
  <c r="L73" i="3"/>
  <c r="K73" i="3"/>
  <c r="G73" i="3"/>
  <c r="F73" i="3"/>
  <c r="E73" i="3"/>
  <c r="D73" i="3"/>
  <c r="C73" i="3"/>
  <c r="O72" i="3"/>
  <c r="N72" i="3"/>
  <c r="M72" i="3"/>
  <c r="L72" i="3"/>
  <c r="K72" i="3"/>
  <c r="G72" i="3"/>
  <c r="F72" i="3"/>
  <c r="E72" i="3"/>
  <c r="D72" i="3"/>
  <c r="C72" i="3"/>
  <c r="O71" i="3"/>
  <c r="N71" i="3"/>
  <c r="M71" i="3"/>
  <c r="L71" i="3"/>
  <c r="K71" i="3"/>
  <c r="G71" i="3"/>
  <c r="F71" i="3"/>
  <c r="E71" i="3"/>
  <c r="D71" i="3"/>
  <c r="C71" i="3"/>
  <c r="O70" i="3"/>
  <c r="N70" i="3"/>
  <c r="M70" i="3"/>
  <c r="L70" i="3"/>
  <c r="K70" i="3"/>
  <c r="G70" i="3"/>
  <c r="F70" i="3"/>
  <c r="E70" i="3"/>
  <c r="D70" i="3"/>
  <c r="C70" i="3"/>
  <c r="O69" i="3"/>
  <c r="N69" i="3"/>
  <c r="M69" i="3"/>
  <c r="L69" i="3"/>
  <c r="K69" i="3"/>
  <c r="G69" i="3"/>
  <c r="F69" i="3"/>
  <c r="E69" i="3"/>
  <c r="D69" i="3"/>
  <c r="C69" i="3"/>
  <c r="O68" i="3"/>
  <c r="N68" i="3"/>
  <c r="M68" i="3"/>
  <c r="L68" i="3"/>
  <c r="K68" i="3"/>
  <c r="G68" i="3"/>
  <c r="F68" i="3"/>
  <c r="E68" i="3"/>
  <c r="D68" i="3"/>
  <c r="C68" i="3"/>
  <c r="O67" i="3"/>
  <c r="N67" i="3"/>
  <c r="M67" i="3"/>
  <c r="L67" i="3"/>
  <c r="K67" i="3"/>
  <c r="G67" i="3"/>
  <c r="F67" i="3"/>
  <c r="E67" i="3"/>
  <c r="D67" i="3"/>
  <c r="M55" i="3"/>
  <c r="L55" i="3"/>
  <c r="K55" i="3"/>
  <c r="E55" i="3"/>
  <c r="D55" i="3"/>
  <c r="C55" i="3"/>
  <c r="N54" i="3"/>
  <c r="F54" i="3"/>
  <c r="N53" i="3"/>
  <c r="F53" i="3"/>
  <c r="N52" i="3"/>
  <c r="F52" i="3"/>
  <c r="N51" i="3"/>
  <c r="F51" i="3"/>
  <c r="N50" i="3"/>
  <c r="F50" i="3"/>
  <c r="N49" i="3"/>
  <c r="F49" i="3"/>
  <c r="N48" i="3"/>
  <c r="F48" i="3"/>
  <c r="O41" i="3"/>
  <c r="N41" i="3"/>
  <c r="M41" i="3"/>
  <c r="L41" i="3"/>
  <c r="K41" i="3"/>
  <c r="G41" i="3"/>
  <c r="F41" i="3"/>
  <c r="E41" i="3"/>
  <c r="D41" i="3"/>
  <c r="C41" i="3"/>
  <c r="P40" i="3"/>
  <c r="H40" i="3"/>
  <c r="P39" i="3"/>
  <c r="H39" i="3"/>
  <c r="P38" i="3"/>
  <c r="H38" i="3"/>
  <c r="P37" i="3"/>
  <c r="H37" i="3"/>
  <c r="P36" i="3"/>
  <c r="H36" i="3"/>
  <c r="P35" i="3"/>
  <c r="H35" i="3"/>
  <c r="P34" i="3"/>
  <c r="P33" i="3"/>
  <c r="F19" i="3"/>
  <c r="E66" i="2"/>
  <c r="E67" i="2" s="1"/>
  <c r="D66" i="2"/>
  <c r="D67" i="2" s="1"/>
  <c r="F60" i="2"/>
  <c r="F59" i="2"/>
  <c r="F58" i="2"/>
  <c r="D43" i="2"/>
  <c r="C43" i="2"/>
  <c r="H28" i="2"/>
  <c r="D22" i="1"/>
  <c r="H34" i="1"/>
  <c r="H35" i="1"/>
  <c r="C40" i="1"/>
  <c r="D40" i="1"/>
  <c r="E40" i="1"/>
  <c r="F40" i="1"/>
  <c r="G40" i="1"/>
  <c r="F50" i="1"/>
  <c r="F51" i="1"/>
  <c r="F52" i="1"/>
  <c r="F53" i="1"/>
  <c r="F54" i="1"/>
  <c r="C56" i="1"/>
  <c r="D56" i="1"/>
  <c r="E56" i="1"/>
  <c r="D21" i="2" l="1"/>
  <c r="C16" i="2"/>
  <c r="C21" i="2" s="1"/>
  <c r="F55" i="1"/>
  <c r="F56" i="1" s="1"/>
  <c r="H40" i="1"/>
  <c r="N86" i="3"/>
  <c r="F55" i="3"/>
  <c r="L26" i="3"/>
  <c r="K26" i="3"/>
  <c r="G74" i="3"/>
  <c r="H72" i="3"/>
  <c r="L88" i="3"/>
  <c r="H41" i="3"/>
  <c r="H70" i="3"/>
  <c r="F87" i="3"/>
  <c r="M88" i="3"/>
  <c r="P69" i="3"/>
  <c r="L74" i="3"/>
  <c r="F86" i="3"/>
  <c r="M74" i="3"/>
  <c r="K74" i="3"/>
  <c r="N87" i="3"/>
  <c r="C74" i="3"/>
  <c r="N74" i="3"/>
  <c r="C88" i="3"/>
  <c r="D74" i="3"/>
  <c r="O74" i="3"/>
  <c r="D88" i="3"/>
  <c r="E74" i="3"/>
  <c r="E88" i="3"/>
  <c r="P41" i="3"/>
  <c r="N55" i="3"/>
  <c r="F74" i="3"/>
  <c r="K88" i="3"/>
  <c r="G43" i="2"/>
  <c r="F18" i="2"/>
  <c r="E43" i="2"/>
  <c r="F43" i="2"/>
  <c r="P67" i="3"/>
  <c r="P71" i="3"/>
  <c r="P73" i="3"/>
  <c r="H67" i="3"/>
  <c r="H69" i="3"/>
  <c r="H71" i="3"/>
  <c r="H73" i="3"/>
  <c r="F81" i="3"/>
  <c r="F82" i="3"/>
  <c r="F83" i="3"/>
  <c r="F84" i="3"/>
  <c r="F85" i="3"/>
  <c r="P68" i="3"/>
  <c r="P70" i="3"/>
  <c r="P72" i="3"/>
  <c r="H68" i="3"/>
  <c r="N81" i="3"/>
  <c r="N82" i="3"/>
  <c r="N83" i="3"/>
  <c r="N84" i="3"/>
  <c r="N85" i="3"/>
  <c r="F66" i="2"/>
  <c r="F67" i="2" s="1"/>
  <c r="H43" i="2"/>
  <c r="H37" i="2"/>
  <c r="M26" i="3" l="1"/>
  <c r="F88" i="3"/>
  <c r="N88" i="3"/>
  <c r="P74" i="3"/>
  <c r="H74" i="3"/>
  <c r="F61" i="2"/>
  <c r="F20" i="2"/>
  <c r="F16" i="2" l="1"/>
  <c r="F21" i="2" s="1"/>
  <c r="E22" i="1" l="1"/>
</calcChain>
</file>

<file path=xl/sharedStrings.xml><?xml version="1.0" encoding="utf-8"?>
<sst xmlns="http://schemas.openxmlformats.org/spreadsheetml/2006/main" count="3026" uniqueCount="716">
  <si>
    <t>Cantidad de establecimientos (*)</t>
  </si>
  <si>
    <t>Total</t>
  </si>
  <si>
    <t>2- Remitente considera productores que remitieron más del 75% de la leche comercializada. Quesería artesanal son quienes elaboran quesos en sus establecimientos y pueden remitir leche. El resto de la lechería incluye departamentos no encuestados.</t>
  </si>
  <si>
    <t>1- Los deparamentos encuestados fueron: Canelones, Colonia, Flores, Florida, Paysandú, Río Negro, San José y Soriando.</t>
  </si>
  <si>
    <t>Notas:</t>
  </si>
  <si>
    <t>Total (**)</t>
  </si>
  <si>
    <t>Resto de la lechería</t>
  </si>
  <si>
    <t>Quesería artesanal</t>
  </si>
  <si>
    <t>Remitente</t>
  </si>
  <si>
    <t>Tipo</t>
  </si>
  <si>
    <t>Superficie en propiedad</t>
  </si>
  <si>
    <t>Superficie en arrendamiento</t>
  </si>
  <si>
    <t>Superficie ocupada y en otras formas</t>
  </si>
  <si>
    <t>Superficie total (has)</t>
  </si>
  <si>
    <t>Superficie promedio total (has)</t>
  </si>
  <si>
    <t>Superficie destinada a las vacas masa</t>
  </si>
  <si>
    <t xml:space="preserve">Superficie destinada a la recría </t>
  </si>
  <si>
    <t>Superficie destinada a otros usos</t>
  </si>
  <si>
    <t>Desperdicios</t>
  </si>
  <si>
    <t>Superficie en propiedad comprada a particular</t>
  </si>
  <si>
    <t>Superficie en propiedad comprada al INC</t>
  </si>
  <si>
    <t>Superficie en arrendamiento a particular</t>
  </si>
  <si>
    <t>Superficie en arrendamiento al INC</t>
  </si>
  <si>
    <t>Cantidad de animales lecheros  propios y ajenos dentro del establecimiento totales según tipo establecimiento al 01/07/2018</t>
  </si>
  <si>
    <t>Cantidad de animales lecheros  propios y ajenos dentro del establecimiento totales según tipo establecimiento al 30/06/2019</t>
  </si>
  <si>
    <t>Cantidad de productores</t>
  </si>
  <si>
    <t>Vacas en ordeñe</t>
  </si>
  <si>
    <t>Vacas secas</t>
  </si>
  <si>
    <t>Terneras</t>
  </si>
  <si>
    <t>Terneros</t>
  </si>
  <si>
    <t>Toros</t>
  </si>
  <si>
    <t>Cantidad de animales lecheros  propios y ajenos dentro del establecimiento totales de remitentes según estrato al 01/07/2018</t>
  </si>
  <si>
    <t>Cantidad de animales lecheros  propios y ajenos dentro del establecimiento totales de remitentes según estrato al 30/06/2019</t>
  </si>
  <si>
    <t>Estratos de producción litros anuales remitentes</t>
  </si>
  <si>
    <t>Vaquillonas 1 a 2</t>
  </si>
  <si>
    <t>Cantidad de animales lecheros  propios y ajenos dentro del establecimiento totales de queserías según estrato al 01/07/2018</t>
  </si>
  <si>
    <t>Cantidad de animales lecheros  propios y ajenos dentro del establecimiento totales de queserías según estrato al 30/06/2019</t>
  </si>
  <si>
    <t>Estratos de producción litros anuales quesería</t>
  </si>
  <si>
    <t>Cantidad de animales lecheros propios y ajenos dentro del establecimiento promedio por remitente según estrato al 01/07/2018</t>
  </si>
  <si>
    <t>Cantidad de animales lecheros propios y ajenos dentro del establecimiento promedio por productor remitente según estrato al 30/06/2019</t>
  </si>
  <si>
    <t>Cantidad de animales lecheros propios y ajenos dentro del establecimiento  promedio por quesería según estrato al 01/07/2018</t>
  </si>
  <si>
    <t>Cantidad de animales lecheros propios y ajenos dentro del establecimiento  promedio por productor quesero según estrato al 30/06/2019</t>
  </si>
  <si>
    <t>** Rodeo Total: Estadísiticas del Sector 2019</t>
  </si>
  <si>
    <t>Producción de leche</t>
  </si>
  <si>
    <t>Volver a Contenidos</t>
  </si>
  <si>
    <t>Caracterización de la asistencia técnica para el ejercicio 2018/2019</t>
  </si>
  <si>
    <t>Total encuesta</t>
  </si>
  <si>
    <t>_ No tiene ATA (%)</t>
  </si>
  <si>
    <t>_ ATA Puntual (%)</t>
  </si>
  <si>
    <t>_ ATA Continua (%)</t>
  </si>
  <si>
    <t>_ No tiene ATV (%)</t>
  </si>
  <si>
    <t>_ ATV Puntual (%)</t>
  </si>
  <si>
    <t>_ ATV Continua (%)</t>
  </si>
  <si>
    <t>Calidad de leche</t>
  </si>
  <si>
    <t>Sanidad animal</t>
  </si>
  <si>
    <t>Reproducción</t>
  </si>
  <si>
    <t>Asistencia técnica</t>
  </si>
  <si>
    <t>Cantidad de establecimientos</t>
  </si>
  <si>
    <t>Porcentaje de establecimientos remitenes por estrato de producción y según situación ejercicio 2018/2019</t>
  </si>
  <si>
    <t>Porcentaje de establecimientos queseros por estrato de producción y según situación ejercicio 2018/2019</t>
  </si>
  <si>
    <t>Porcentaje de establecimientos por tipo de asistencia técnica y según situación ejercicio 2018/2019</t>
  </si>
  <si>
    <t>Porcentaje de establecimientos por temática de asesoramiento para el ejercicio 2018/2019</t>
  </si>
  <si>
    <t>Porcentaje de establecimientos remitentes por temática de asesoramiento según estrato para el ejercicio 2018/2019</t>
  </si>
  <si>
    <t>Porcentaje de establecimientos queseros por temática de asesoramiento según estrato para el ejercicio 2018/2019</t>
  </si>
  <si>
    <t>Alimentación - dietas</t>
  </si>
  <si>
    <t>Bienestar animal</t>
  </si>
  <si>
    <t>Gestión económico- financiera</t>
  </si>
  <si>
    <t>Manejo del pasto</t>
  </si>
  <si>
    <t>Mastitis</t>
  </si>
  <si>
    <t>Riego</t>
  </si>
  <si>
    <t>Siembra y cosecha</t>
  </si>
  <si>
    <t>Sistema de gestión de efluentes</t>
  </si>
  <si>
    <t>Tecnología de cultivos y pasturas/uso del suelo</t>
  </si>
  <si>
    <t>Cultivo para grano</t>
  </si>
  <si>
    <t>Verdeo de invierno</t>
  </si>
  <si>
    <t>Praderas permanentes 2018</t>
  </si>
  <si>
    <t>Praderas permanentes 2019</t>
  </si>
  <si>
    <t>Praderas permanentes 2017</t>
  </si>
  <si>
    <t>Superficie total del estrato (ha) por uso según estrato de remitente ejercicio 2018/2019</t>
  </si>
  <si>
    <t>Superficie total del estrato (ha) por uso según estrato de quesería ejercicio 2018/2019</t>
  </si>
  <si>
    <t>Superficie total del estrato (ha) por uso según tipo de establecimiento ejercicio 2018/2019</t>
  </si>
  <si>
    <t>Praderas permanentes 2016 o anterior</t>
  </si>
  <si>
    <t>Campo natural pastoreable</t>
  </si>
  <si>
    <t>Otros (desperdicios, montes, casas, etc.)</t>
  </si>
  <si>
    <t>Rastrojos y barbechos</t>
  </si>
  <si>
    <t>Superficie total</t>
  </si>
  <si>
    <t>Partos vaquillonas</t>
  </si>
  <si>
    <t>Partos Vacas</t>
  </si>
  <si>
    <t>Terneras y terneros nacidos</t>
  </si>
  <si>
    <t>Vacas refugadas por viejas</t>
  </si>
  <si>
    <t>Vacas secas 01/07/2018</t>
  </si>
  <si>
    <t>Vacas en ordeñe 01/07/2018</t>
  </si>
  <si>
    <t>Cantidad de animales y principales indicadores según tipo de establecimiento</t>
  </si>
  <si>
    <t>Vacas refugadas por otras razones</t>
  </si>
  <si>
    <t>Partos totales</t>
  </si>
  <si>
    <t>Vacas masa totales 01/07/2018</t>
  </si>
  <si>
    <t>1- Menos de 127.000</t>
  </si>
  <si>
    <t>2- 127.000 a 244.500</t>
  </si>
  <si>
    <t>3- 244.500 a 444.000</t>
  </si>
  <si>
    <t>4- 444.000 a 925.000</t>
  </si>
  <si>
    <t>5- Más de 925.000</t>
  </si>
  <si>
    <t>3- Más de 244.500</t>
  </si>
  <si>
    <t>Establecimientos que consideran que tienen aspectos a mejorar en reproducción (%)</t>
  </si>
  <si>
    <t>Edad primer servicio promedio de establecimientos que registran (meses)</t>
  </si>
  <si>
    <t>Cantidad de animales y principales indicadores según estrato de establecimientos remitentes</t>
  </si>
  <si>
    <t>Cantidad de animales y principales indicadores según estrato de quesería artesanal</t>
  </si>
  <si>
    <t>Manejo de las vacas y vaquillonas</t>
  </si>
  <si>
    <t>Indicadores para caracterización de las queserías según estrato de quesería ejercicio 2018/2019</t>
  </si>
  <si>
    <t>Cantidad de leche procesada para quesos para la venta (litros)</t>
  </si>
  <si>
    <t>Cantidad de tachos o tinas</t>
  </si>
  <si>
    <t>Capacidad total de los tachos y tinas (litros)</t>
  </si>
  <si>
    <t>_ Productoras y productores</t>
  </si>
  <si>
    <t>_ Todos los trabajadores familiares</t>
  </si>
  <si>
    <t>*: Declararon trabajar 2 o más horas por día</t>
  </si>
  <si>
    <t>Cantidad de personas que conforman el núcleo familiar</t>
  </si>
  <si>
    <t>Cantidad de asalariados zafrales</t>
  </si>
  <si>
    <t>Cantidad de asalariados y asalariadas permanentes</t>
  </si>
  <si>
    <t>_ Capataces, organización del trabajo</t>
  </si>
  <si>
    <t>_ Peones generales</t>
  </si>
  <si>
    <t>_  Tractorista, maquinista, cultivos, mantenimiento maquinaria</t>
  </si>
  <si>
    <t>_ Manejo del ganado de cría y/o recría</t>
  </si>
  <si>
    <t>_ Manejo del mixer o distribucion de forrajes y concentrados</t>
  </si>
  <si>
    <t>_ Tareas administrativas</t>
  </si>
  <si>
    <t>_ Tareas de dirección</t>
  </si>
  <si>
    <t>_ Manejo reproductivo, inseminación artificial</t>
  </si>
  <si>
    <t>_ Elaboracion del queso</t>
  </si>
  <si>
    <t>_ Otras actividades</t>
  </si>
  <si>
    <t>Caracterización de las personas salariadas que trabajan en las queserías ejercicio 2018/2019</t>
  </si>
  <si>
    <t>Caracterización de las personas asalariadas que trabajan en los establecimientos remitentes ejercicio 2018/2019</t>
  </si>
  <si>
    <t>Caracterización de las personas de la familia que trabajan en los establecimientos  remitentes ejercicio 2018/2019</t>
  </si>
  <si>
    <t>Caracterización de las personas asalariadas que trabajan en los establecimientos por tipo ejercicio 2018/2019</t>
  </si>
  <si>
    <t>Caracterización de las personas de la familia que trabajan en los establecimientos por tipo ejercicio 2018/2019</t>
  </si>
  <si>
    <t>Capacitación de las personas que trabajan en los establecimientos remitentes ejercicio 2018/2019</t>
  </si>
  <si>
    <t>Capacitación de las personas que trabajan en las queserías 2018/2019</t>
  </si>
  <si>
    <t>_ Alimentación</t>
  </si>
  <si>
    <t>_ Manejo del pastoreo</t>
  </si>
  <si>
    <t>_ Inseminación</t>
  </si>
  <si>
    <t>_ Mastitis</t>
  </si>
  <si>
    <t>_ Guacheras</t>
  </si>
  <si>
    <t>_ Bienestar animal</t>
  </si>
  <si>
    <t>_ Detección de celos</t>
  </si>
  <si>
    <t>_ Siembra y cosecha</t>
  </si>
  <si>
    <t>_ Otras</t>
  </si>
  <si>
    <t>Habilidades en las que desea capacitar a su equipo de trabajo  (% del total de respuestas):</t>
  </si>
  <si>
    <t>_ Primaria incompleta</t>
  </si>
  <si>
    <t>_ Primaria completa</t>
  </si>
  <si>
    <t>_ Secundaria incompleta</t>
  </si>
  <si>
    <t>_ Secundaria completa</t>
  </si>
  <si>
    <t>_Técnica incompleta</t>
  </si>
  <si>
    <t>_ Técnica completa</t>
  </si>
  <si>
    <t>_ Universitaria incompleta</t>
  </si>
  <si>
    <t>_ Universitaria completa</t>
  </si>
  <si>
    <t>Núcleo familiar trabajador (% personas):</t>
  </si>
  <si>
    <t>_ Personas que residen en los establecimientos</t>
  </si>
  <si>
    <t xml:space="preserve">_ Personas remuneradas </t>
  </si>
  <si>
    <t>_ Mujeres</t>
  </si>
  <si>
    <t>_ Familiares (sin productores/as)</t>
  </si>
  <si>
    <t>Edad promedio de personas de la familia que trabajan:</t>
  </si>
  <si>
    <t>Cantidad de personas de la familia que trabajan (*):</t>
  </si>
  <si>
    <t>Cantidad de personas asalariadas permanentes por actividad:</t>
  </si>
  <si>
    <t>_ Cantidad de lotes</t>
  </si>
  <si>
    <t>_ Órganos</t>
  </si>
  <si>
    <t>_ Cantidad de ordeñadores/as y vaqueros/as</t>
  </si>
  <si>
    <t>_ Cantidad de horas lleva el ordeñe en el pico de primavera</t>
  </si>
  <si>
    <t>_ Cantidad máxima de vacas ordeñadas en el pico de primavera</t>
  </si>
  <si>
    <t>_ Capacidad de frío</t>
  </si>
  <si>
    <t>_ Feria</t>
  </si>
  <si>
    <t>_ Intermediario</t>
  </si>
  <si>
    <t>_ Supergas</t>
  </si>
  <si>
    <t>_ Hormigón</t>
  </si>
  <si>
    <t>_ Tierra Negra</t>
  </si>
  <si>
    <t>_ Balasto</t>
  </si>
  <si>
    <t>_ Arcillas</t>
  </si>
  <si>
    <t>_ Otros</t>
  </si>
  <si>
    <t>_ Campo natural</t>
  </si>
  <si>
    <t>_ Encierro con acceso a la plaza alimentación</t>
  </si>
  <si>
    <t>_ Encierro con aros para fardos</t>
  </si>
  <si>
    <t>_ Encierro sin acceso a la plaza de alimentación</t>
  </si>
  <si>
    <t>_ Pastoreo</t>
  </si>
  <si>
    <t>_ Pradera vieja</t>
  </si>
  <si>
    <t>Caracterización de las instalaciones</t>
  </si>
  <si>
    <t>Maquinarias e implementos</t>
  </si>
  <si>
    <t>Principales maquinarias e implementos por tipo ejercicio 2018/2019</t>
  </si>
  <si>
    <t>Cantidad de salas totales</t>
  </si>
  <si>
    <t>Manejo de las vacas</t>
  </si>
  <si>
    <t>Maquinaria</t>
  </si>
  <si>
    <t>Elaboración de quesos</t>
  </si>
  <si>
    <t xml:space="preserve">Tres principales áreas seleccionadas (% respuestas): </t>
  </si>
  <si>
    <t>_ No tienen sistema</t>
  </si>
  <si>
    <t>Sistema de registros reproductivos (% de establecimientos):</t>
  </si>
  <si>
    <t>Sistema de servicio de vacas (% establecimientos):</t>
  </si>
  <si>
    <t>Sistema de servicio de vaquillonas (% establecimientos):</t>
  </si>
  <si>
    <t>Control lechero: periodicidad (% establecimientos):</t>
  </si>
  <si>
    <t>_ No realizan</t>
  </si>
  <si>
    <t>Frecuencia de realización en época de servicios de tactos o ecografías (% establecimientos):</t>
  </si>
  <si>
    <t>_ Menos de una vez por mes</t>
  </si>
  <si>
    <t>_ Una vez por mes</t>
  </si>
  <si>
    <t>_ Más de una vez al mes</t>
  </si>
  <si>
    <t>_ Menos de 8 al año</t>
  </si>
  <si>
    <t>_ 8 o más al año</t>
  </si>
  <si>
    <t>_Todos los meses</t>
  </si>
  <si>
    <t>_ Sólo toro</t>
  </si>
  <si>
    <t>_ Sólo Inseminación artificial</t>
  </si>
  <si>
    <t>_ Inseminación con repaso de toro</t>
  </si>
  <si>
    <t>_ Toro e inseminación artifical</t>
  </si>
  <si>
    <t>_ Software reproductivo</t>
  </si>
  <si>
    <t>_ Planilla electrónica</t>
  </si>
  <si>
    <t>_ Papel</t>
  </si>
  <si>
    <t xml:space="preserve">Establecimientos que registran muertes (%) </t>
  </si>
  <si>
    <t>Muerte  vacas sobre vacas iniciales ** (%)</t>
  </si>
  <si>
    <t>**: Estimadas por porcentaje de las declaradas por establecimientos con registros de muertes</t>
  </si>
  <si>
    <t>_ Lona</t>
  </si>
  <si>
    <t>_ Madera</t>
  </si>
  <si>
    <t>_ Metálicos</t>
  </si>
  <si>
    <t>Total de trabajadores familiares</t>
  </si>
  <si>
    <t>Distribución estacional de partos (% de nacimientos):</t>
  </si>
  <si>
    <t>_ Primavera: set- nov</t>
  </si>
  <si>
    <t>_ Otoño: mar- may</t>
  </si>
  <si>
    <t>_ Invierno: jun- ago</t>
  </si>
  <si>
    <t>_ Verano: dic- feb</t>
  </si>
  <si>
    <t xml:space="preserve">_ Litros de leche </t>
  </si>
  <si>
    <t>Producción total de leche en litros por destino según tipo de establecimiento para el ejercicio 2018/2019</t>
  </si>
  <si>
    <t xml:space="preserve">Remisión a planta </t>
  </si>
  <si>
    <t>Industrialización en establecimiento</t>
  </si>
  <si>
    <t>Producción promedio</t>
  </si>
  <si>
    <t>Remisión a planta</t>
  </si>
  <si>
    <t>Consumo humanos</t>
  </si>
  <si>
    <t>Consumo animal</t>
  </si>
  <si>
    <t>Producción total de leche en litros por destino según estrato de quesería ejercicio 2018/2019</t>
  </si>
  <si>
    <t>Producción total de leche en litros por destino según estrato de remitentes ejercicio 2018/2019</t>
  </si>
  <si>
    <t>Estuvo a cargo del Instituto Nacional de la Leche y la Oficina de Políticas Agropecuarias del Ministerio de Ganadería Agricultura y Pesca.</t>
  </si>
  <si>
    <t>Se realizó en los departamentos de: Canelones, Colonia, Flores, Florida, Paysandú, Río Negro, San José y Soriano.</t>
  </si>
  <si>
    <t>Los datos presentados no incluyen mega emprendimientos lecheros y datos de otros departamentos.</t>
  </si>
  <si>
    <t>Los datos fueron relevados de forma telefónica dada la pandemia durante el año 2020.</t>
  </si>
  <si>
    <t xml:space="preserve">Los resultados se presentan clasificados en tipo de establecimiento: </t>
  </si>
  <si>
    <t>Distribución de la superficie por uso de suelo</t>
  </si>
  <si>
    <t>Tierra</t>
  </si>
  <si>
    <t>Animales lecheros</t>
  </si>
  <si>
    <t>Vaquillonas sin servicio (más de 2 y 1-2 años)</t>
  </si>
  <si>
    <t>Vaquillonas más de 2 sin servicio</t>
  </si>
  <si>
    <t>_ Comercio</t>
  </si>
  <si>
    <t>Canales comerciales para los quesos (%):</t>
  </si>
  <si>
    <t>Fuente calentamiento de la leche (% establecimientos):</t>
  </si>
  <si>
    <t>Personas</t>
  </si>
  <si>
    <t>Infraestructura</t>
  </si>
  <si>
    <t>1- Menos de 142.000</t>
  </si>
  <si>
    <t>2- 142.000 a 280.000</t>
  </si>
  <si>
    <t>3- 280.000 a 480.000</t>
  </si>
  <si>
    <t>4- 480.000 a 945.000</t>
  </si>
  <si>
    <t>5- Más de 945.000</t>
  </si>
  <si>
    <t>3- Más de 280.000</t>
  </si>
  <si>
    <t>_ Remitente (remitente exclusivo) y</t>
  </si>
  <si>
    <t>_Quesería artesanal  (elaboran quesos o elaboran quesos y pueden remitir parte de su leche).</t>
  </si>
  <si>
    <t>Técnicas reproductivas (% establecimientos):</t>
  </si>
  <si>
    <t>_ Utilizan parches o pintura</t>
  </si>
  <si>
    <t>_ Vacunaron contra enfermedades reproductivas</t>
  </si>
  <si>
    <t>_ Sincronizaron celos</t>
  </si>
  <si>
    <t>_ Inseminación a tiempo fijo</t>
  </si>
  <si>
    <t>_ Realizaron ecografías o tactos</t>
  </si>
  <si>
    <t>Establecimientos que muestras individuales a analizar (%)</t>
  </si>
  <si>
    <t>_ Utilizaron semen sexado</t>
  </si>
  <si>
    <t>_ No corresponde</t>
  </si>
  <si>
    <t>_ Asesor técnico</t>
  </si>
  <si>
    <t>_ Asesoramiento del proveedor</t>
  </si>
  <si>
    <t>_ Campo de recría</t>
  </si>
  <si>
    <t>_ Catálogo del proveedor</t>
  </si>
  <si>
    <t>_ Catálogo de Mejoramiento Lechero</t>
  </si>
  <si>
    <t>_ Productor</t>
  </si>
  <si>
    <t>Razas de las vacas (% vacas del estrato):</t>
  </si>
  <si>
    <t>_ Holando Americano o Canadiense</t>
  </si>
  <si>
    <t>_ Normando</t>
  </si>
  <si>
    <t>_ Holando Neozelandés</t>
  </si>
  <si>
    <t>_ Jersey</t>
  </si>
  <si>
    <t>_ Otras razas</t>
  </si>
  <si>
    <t>_ Cruzas razas lecheras</t>
  </si>
  <si>
    <t>Fuente de información utilizada para selección del semen (% establecimientos):</t>
  </si>
  <si>
    <t>Mayor nivel educativo alcanzado por productoras y productores (% personas):</t>
  </si>
  <si>
    <t>Mayor nivel educativo alcanzado familiares que trabajan (% personas):</t>
  </si>
  <si>
    <t>Cantidad de productores/as con formación terciaria por carrera:</t>
  </si>
  <si>
    <t>_ Agronomía</t>
  </si>
  <si>
    <t>_ Veterinaria</t>
  </si>
  <si>
    <t>_ Técnico lechero</t>
  </si>
  <si>
    <t>_ Técnico agropecuario</t>
  </si>
  <si>
    <t>_ Otra formación</t>
  </si>
  <si>
    <t>Cantidad de familiares que trabajan con formación terciaria por carrera:</t>
  </si>
  <si>
    <t>Mayor nivel educativo alcanzado por productoras y productores (personas):</t>
  </si>
  <si>
    <t>Mayor nivel educativo alcanzado familiares que trabajan (personas):</t>
  </si>
  <si>
    <t>_ Ordeñadores/as manejo de VO y/o tareas del tambo</t>
  </si>
  <si>
    <t>_ No considera capacitar</t>
  </si>
  <si>
    <t>Capacitación de las personas que trabajan por tipo ejercicio 2018/2019</t>
  </si>
  <si>
    <t>Establecimientos que cuentan con ATA y ATV continuas (%)</t>
  </si>
  <si>
    <t>Considera que cuenta con relevo generacional (% establecimientos)</t>
  </si>
  <si>
    <t>_ Si</t>
  </si>
  <si>
    <t>_ Probablemente</t>
  </si>
  <si>
    <t>_ Poco probable</t>
  </si>
  <si>
    <t>_ No</t>
  </si>
  <si>
    <t>_ Productores menores de 45 años</t>
  </si>
  <si>
    <t>_ ATC Puntual</t>
  </si>
  <si>
    <t>_ ATC Continua</t>
  </si>
  <si>
    <t>_ No tiene ATC</t>
  </si>
  <si>
    <t>Asistencia contable (ATC, porcentaje de establecimientos):</t>
  </si>
  <si>
    <t>Asistencia técnica agronómica (ATA, porcentaje de establecimientos):</t>
  </si>
  <si>
    <t>Asistencia técnica veterinaria (ATV, porcentaje de establecimientos):</t>
  </si>
  <si>
    <t>** Rodeo Total: Estadísiticas del Sector 2019 MGAP-DIEA</t>
  </si>
  <si>
    <t>** Superficies totales Anuario DIEA 2019 MGAP-DIEA</t>
  </si>
  <si>
    <t>**: Totales leche: Anuario de DIEA ejercicio 2018/2019  MGAP-DIEA</t>
  </si>
  <si>
    <t>Tractores de menos de 100 HP</t>
  </si>
  <si>
    <t>_ Menos de 5 años</t>
  </si>
  <si>
    <t>_ 5 a 10 años</t>
  </si>
  <si>
    <t>_ 11 a 20 años</t>
  </si>
  <si>
    <t>_ Más de 20 años</t>
  </si>
  <si>
    <t>Tractores de 100 a 120 HP</t>
  </si>
  <si>
    <t>Sembradoras directa totales (cantidad)</t>
  </si>
  <si>
    <t>_  11 a 20 años</t>
  </si>
  <si>
    <t>Rotativas totales (cantidad)</t>
  </si>
  <si>
    <t>Pulverizadoras de 3 puntos totales (cantidad)</t>
  </si>
  <si>
    <t>Pulverizadoras de arrastre (cantidad)</t>
  </si>
  <si>
    <t>Mosquitos (cantidad)</t>
  </si>
  <si>
    <t>Pasteras (cantidad)</t>
  </si>
  <si>
    <t>Palas frontales (cantidad)</t>
  </si>
  <si>
    <t>Vagones forrajeros</t>
  </si>
  <si>
    <t>Vagones forrajeros (cantidad)</t>
  </si>
  <si>
    <t>Mixer (cantidad)</t>
  </si>
  <si>
    <t>Enfardadoras (cantidad)</t>
  </si>
  <si>
    <t>Envolvedoras (cantidad)</t>
  </si>
  <si>
    <t>Camionetas (cantidad)</t>
  </si>
  <si>
    <t>_ No tiene</t>
  </si>
  <si>
    <t>_ Raspado sólo</t>
  </si>
  <si>
    <t>_ Sin datos</t>
  </si>
  <si>
    <t>_ Ordeñadora de circuito cerrado</t>
  </si>
  <si>
    <t>_ Ordeñadora al tarro</t>
  </si>
  <si>
    <t>_ A mano</t>
  </si>
  <si>
    <t>_ En la Parcela</t>
  </si>
  <si>
    <t>_ En el Potrero</t>
  </si>
  <si>
    <t>_ En los Caminos</t>
  </si>
  <si>
    <t>_ No tienen</t>
  </si>
  <si>
    <t>_ Ambas</t>
  </si>
  <si>
    <t>_ Inundación</t>
  </si>
  <si>
    <t>_ Lavado con manguera a presión</t>
  </si>
  <si>
    <t>Materiales de los caminos de acceso (% establecimientos):</t>
  </si>
  <si>
    <t>_ Arena</t>
  </si>
  <si>
    <t>_ Destape de cantera</t>
  </si>
  <si>
    <t>_ Limo</t>
  </si>
  <si>
    <t>Materiales de los caminos conformados (% establecimientos):</t>
  </si>
  <si>
    <t>Quién realiza el mantenimiento de los caminos (% establecimientos):</t>
  </si>
  <si>
    <t>_ No realiza</t>
  </si>
  <si>
    <t>_Colonia</t>
  </si>
  <si>
    <t>_Semiduro</t>
  </si>
  <si>
    <t>_Cuajada</t>
  </si>
  <si>
    <t>_Fundición</t>
  </si>
  <si>
    <t>_Otro Tipo</t>
  </si>
  <si>
    <t>Arrendamiento</t>
  </si>
  <si>
    <t>Cobertura sombra en área pastoreo (% establecimientos por nivel de cobertura):</t>
  </si>
  <si>
    <t>Lugar donde tienen bebederos las vacas en ordeñe mientras pastorean (% establecimientos):</t>
  </si>
  <si>
    <t>Tipo de sombra disponible para el preparto (% establecimientos):</t>
  </si>
  <si>
    <t>Tipo de sombra disponible para las vacas en ordeñe (% establecimientos):</t>
  </si>
  <si>
    <t>Distribución de la superficie arrendada por tipo de ajuste (% has arrendadas estrato):</t>
  </si>
  <si>
    <t>_ Dólares</t>
  </si>
  <si>
    <t>_ Precio de la leche</t>
  </si>
  <si>
    <t>_ INC</t>
  </si>
  <si>
    <t>_ IPC</t>
  </si>
  <si>
    <t>_ Combinados</t>
  </si>
  <si>
    <t>_ Precio de la soja</t>
  </si>
  <si>
    <t>Pago promedio por hectárea arrendada (US$/ ha)</t>
  </si>
  <si>
    <t>Superficie arrendada y ajuste por tipo ejercicio 2018/2019</t>
  </si>
  <si>
    <t>Superficie arrendada y ajuste en los establecimientos remitentes ejercicio 2018/2019</t>
  </si>
  <si>
    <t>Superficie arrendada y ajuste en los establecimientos queserías ejercicio 2018/2019</t>
  </si>
  <si>
    <t>Instalaciones y manejos para bienestar animal por tipo ejercicio 2018/2019</t>
  </si>
  <si>
    <t>Instalaciones y manejo relacionados al bienestar animal</t>
  </si>
  <si>
    <t>Usos del suelo</t>
  </si>
  <si>
    <t>Usos de suelo por tipo ejercicio 2018/2019</t>
  </si>
  <si>
    <t>Usos de suelo en los establecimientos remitentes ejercicio 2018/2019</t>
  </si>
  <si>
    <t>Usos de suelo en las queserías ejercicio 2018/2019</t>
  </si>
  <si>
    <t>Pasturas (hectáreas del estrato):</t>
  </si>
  <si>
    <t>_ Pradera larga</t>
  </si>
  <si>
    <t>_ Alfalfa</t>
  </si>
  <si>
    <t>_ Pradera corta</t>
  </si>
  <si>
    <t>Verdeos de invierno (hectáreas del estrato):</t>
  </si>
  <si>
    <t>_ Avena</t>
  </si>
  <si>
    <t>_ Raigrás</t>
  </si>
  <si>
    <t>_ Avena más raigrás</t>
  </si>
  <si>
    <t>_ Cebada</t>
  </si>
  <si>
    <t>Verdeo de verano (hectáreas del estrato):</t>
  </si>
  <si>
    <t>_ Sudan</t>
  </si>
  <si>
    <t>_ Soja</t>
  </si>
  <si>
    <t>Cultivos de verano para silo (hectáreas del estrato):</t>
  </si>
  <si>
    <t>_ Sorgo</t>
  </si>
  <si>
    <t>_ Máiz</t>
  </si>
  <si>
    <t>Establecimientos con riego (cantidad)</t>
  </si>
  <si>
    <t>Superficie regada en ejercicio 2017/2018 (has totales)</t>
  </si>
  <si>
    <t>Superficie regada en ejercicio 2018/2019 (has totales)</t>
  </si>
  <si>
    <t>Superficie máxima que se puede regar (has totales)</t>
  </si>
  <si>
    <t>Fuente de agua (cantidad de establecimientos):</t>
  </si>
  <si>
    <t>_ Pozo</t>
  </si>
  <si>
    <t>_ Curso agua</t>
  </si>
  <si>
    <t>_ Represa</t>
  </si>
  <si>
    <t>Sistema de Riego (cantidad de establecimientos):</t>
  </si>
  <si>
    <t>_ Aspersores</t>
  </si>
  <si>
    <t>_ Cañón</t>
  </si>
  <si>
    <t>_ Gravedad</t>
  </si>
  <si>
    <t>_ Pivot</t>
  </si>
  <si>
    <t>_ Tortuguitas</t>
  </si>
  <si>
    <t>_ Cultivo Grano</t>
  </si>
  <si>
    <t>_ Cultivo Silo</t>
  </si>
  <si>
    <t>_ Pasturas</t>
  </si>
  <si>
    <t>_ Sorgo Forrajero</t>
  </si>
  <si>
    <t>Establecimientos que consideran incorporar riego (cantidad)</t>
  </si>
  <si>
    <t>Fuentes de ingresos agrupados por porcentaje (cantidad de establecimientos):</t>
  </si>
  <si>
    <t>_ Remitente exclusivo</t>
  </si>
  <si>
    <t>_ Remitente 50% o más y Ganadería</t>
  </si>
  <si>
    <t>_ Remitente 50% o más y Agricultura</t>
  </si>
  <si>
    <t>_ Remitente 50% o más y Ganadería y Agricultura</t>
  </si>
  <si>
    <t>_ Remitente 50% o más y Otros</t>
  </si>
  <si>
    <t>_ Quesería exclusiva</t>
  </si>
  <si>
    <t>_ Quesería 50% o más y Agricultura</t>
  </si>
  <si>
    <t>_ Quesería 50% o más y Ganadería y Agricultura</t>
  </si>
  <si>
    <t>_ Quesería 50% o más y Otros</t>
  </si>
  <si>
    <t>_ Remitente menos 50% y Otros</t>
  </si>
  <si>
    <t>_ Quesería menos de 50%</t>
  </si>
  <si>
    <t>Recibe ingresos extraprediales (establecimientos):</t>
  </si>
  <si>
    <t>_ No sabe/ No contesta</t>
  </si>
  <si>
    <t>Cuenta con pasivos bancarios (establecimientos)</t>
  </si>
  <si>
    <t>Definieron objetivos y metas para el año (establecimientos)</t>
  </si>
  <si>
    <t>Llevan flujos de caja (establecimientos):</t>
  </si>
  <si>
    <t>_ Manual</t>
  </si>
  <si>
    <t>_ No lleva</t>
  </si>
  <si>
    <t>Llevan márgen de alimentación de las vacas (establecimientos):</t>
  </si>
  <si>
    <t>Llevan registros económico-productivos para gestión integral (establecimientos):</t>
  </si>
  <si>
    <t>_ Maximizar consumo de pasto por vaca</t>
  </si>
  <si>
    <t>_ Maximizar producción (litros/vaca)</t>
  </si>
  <si>
    <t>_ Maximizar consumo de pasto por hectárea</t>
  </si>
  <si>
    <t>_ Minimizar desperdicios de concentrado</t>
  </si>
  <si>
    <t>_ Minimizar desperdicios de reservas</t>
  </si>
  <si>
    <t>Qué medida tendría más impacto para reducir costos de producción (establecimientos):</t>
  </si>
  <si>
    <t>Económico</t>
  </si>
  <si>
    <t>Variables relaciondas al resultado económico por tipo ejercicio 2018/2019</t>
  </si>
  <si>
    <t>Variables relaciondas al resultado económico en los establecimientos remitentes ejercicio 2018/2019</t>
  </si>
  <si>
    <t>Variables relaciondas al resultado económico en las queserías ejercicio 2018/2019</t>
  </si>
  <si>
    <t>Superficie en arrendamiento total</t>
  </si>
  <si>
    <t>Pago promedio por hectárea arrendada INC (US$/ ha)</t>
  </si>
  <si>
    <t>Pago promedio por hectárea arrendada particpular (US$/ ha)</t>
  </si>
  <si>
    <t>Tipo de sala (% todas las salas)</t>
  </si>
  <si>
    <t>Indicadores promedio por sala:</t>
  </si>
  <si>
    <t>Indicadores promedio de la sala principal*:</t>
  </si>
  <si>
    <t>Tractores de más 120 HP</t>
  </si>
  <si>
    <t xml:space="preserve">_ Sólo sombriti </t>
  </si>
  <si>
    <t>_ Sólo montes</t>
  </si>
  <si>
    <t>_ 0% de cobertura</t>
  </si>
  <si>
    <t>_ 1% a 50%</t>
  </si>
  <si>
    <t>_ 50% a 99%</t>
  </si>
  <si>
    <t>_ 100%</t>
  </si>
  <si>
    <t>_ Sistema de lavado de la máquina automático</t>
  </si>
  <si>
    <t>_ Sistema de lavado del tanque automático</t>
  </si>
  <si>
    <t>_ Enfriadora de placas</t>
  </si>
  <si>
    <t>_ Equipo electrógeno</t>
  </si>
  <si>
    <t>_ Medidores automáticos</t>
  </si>
  <si>
    <t>_ Saca pezoneras</t>
  </si>
  <si>
    <t>_ Suministro de ración en sala</t>
  </si>
  <si>
    <t>_ Comederos automáticos</t>
  </si>
  <si>
    <t>_ Silos aéreos</t>
  </si>
  <si>
    <t>_ Capacidad promedio de silos aéreos (en toneladas, de los establecimiento con silo)</t>
  </si>
  <si>
    <t>_ Plaza de alimentación</t>
  </si>
  <si>
    <t>_ Área promedio de la plaza de alimentación (metros cuadrados, de establecimientos con plaza)</t>
  </si>
  <si>
    <t>_ Longitud promedio de frente de los comederos (metros, en establecimientos con plaza)</t>
  </si>
  <si>
    <t>_ Piletas de efluentes</t>
  </si>
  <si>
    <t>_ Capacidad promedio de las piletas (en m3 de los establecimiento con piletas)</t>
  </si>
  <si>
    <t>_ Cantidad promedio de piletas de tratamiento de efluentes del estrato (de los establecimiento con piletas)</t>
  </si>
  <si>
    <t>_ Algún galpón  de estabulación</t>
  </si>
  <si>
    <t>_ Cantidad promedio de accesos a la sala de ordeñe</t>
  </si>
  <si>
    <t>_ Longitud promedio de caminos (levantados + callejones en metros)</t>
  </si>
  <si>
    <t>_ Longitud promedio de caminos conformados (metros)</t>
  </si>
  <si>
    <t>_ Longitud promedio de caminos sin conformar (metros)</t>
  </si>
  <si>
    <t>_ Cantidad de alcantarillas promedio</t>
  </si>
  <si>
    <t>* En caso de establecimientos con más de una sala se informaron datos sobre la sala principal.</t>
  </si>
  <si>
    <t>Dónde van las VO cuando llueve o no hay pasto  (% de plazas totales)**:</t>
  </si>
  <si>
    <t>Materiales del piso de las plazas (% de las plazas totales)**:</t>
  </si>
  <si>
    <t>Materiales de los comederos de las plazas (% de las plazas totales)**:</t>
  </si>
  <si>
    <t>Método de limpieza del corral de espera (% de salas principales)*:</t>
  </si>
  <si>
    <t>Tipo de ordeñe (% salas principales)*:</t>
  </si>
  <si>
    <t>_ Cantidad máxima de vacas en ordeñe en el pico de primavera</t>
  </si>
  <si>
    <t>Características del corral de espera de la sala principal*:</t>
  </si>
  <si>
    <t>_ Piso de hormigón</t>
  </si>
  <si>
    <t>_ Con sombra</t>
  </si>
  <si>
    <t>_ Con ventiladores</t>
  </si>
  <si>
    <t>_ Con aspersores</t>
  </si>
  <si>
    <t>_ Raspado y lavado con manguera</t>
  </si>
  <si>
    <t>Principales maquinarias e implementos de las queserías ejercicio 2018/2019</t>
  </si>
  <si>
    <t>Principales maquinarias e implementos de los establecimientos remitentes ejercicio 2018/2019</t>
  </si>
  <si>
    <t>Cobertura cobertura con agua en área pastoreo (% establecimientos por nivel de cobertura):</t>
  </si>
  <si>
    <t>Instalaciones y manejos para bienestar animal en queserías ejercicio 2018/2019</t>
  </si>
  <si>
    <t>Instalaciones y manejos para bienestar animal en establecimientos remitentes ejercicio 2018/2019</t>
  </si>
  <si>
    <t>Tipo de pastoreo de las vaquillonas (cantidad establecimientos):</t>
  </si>
  <si>
    <t>Tipo de pastoreo de las vacas en secas (cantidad establecimientos):</t>
  </si>
  <si>
    <t>Tipo de suplementación de las vacas (cantidad establecimientos):</t>
  </si>
  <si>
    <t>Tipo de suplementación de las vacas secas (cantidad establecimientos):</t>
  </si>
  <si>
    <t>Tipo de suplementación de las vacas en preparto (cantidad establecimientos):</t>
  </si>
  <si>
    <t>Tipo de suplementación de las vaquillonas (cantidad establecimientos):</t>
  </si>
  <si>
    <t>Realizan pastoreo en franja (porcentaje establecimientos)</t>
  </si>
  <si>
    <t>_ Todo el año</t>
  </si>
  <si>
    <t>_ Solo campo natural</t>
  </si>
  <si>
    <t>_ Estacional</t>
  </si>
  <si>
    <t>_ Sin pastoreo</t>
  </si>
  <si>
    <t>Mayor deficiencia para aprovechar el pasto (cantidad de establecimientos):</t>
  </si>
  <si>
    <t>_ No tengo</t>
  </si>
  <si>
    <t>_ Sobrepastoreo en otoño-invierno</t>
  </si>
  <si>
    <t>_ Alta carga</t>
  </si>
  <si>
    <t>_ Baja carga</t>
  </si>
  <si>
    <t>_ Altos desperdicios en primavera</t>
  </si>
  <si>
    <t>_ Implantación deficiente</t>
  </si>
  <si>
    <t>_ Productividad baja de pastura (bajo fertilizante)</t>
  </si>
  <si>
    <t>_ Pisoteo</t>
  </si>
  <si>
    <t>_ Alta sustitución</t>
  </si>
  <si>
    <t>_ Manejo</t>
  </si>
  <si>
    <t>_ Tipo de vaca</t>
  </si>
  <si>
    <t>_ Clima</t>
  </si>
  <si>
    <t>_ Falta de agua en parcela</t>
  </si>
  <si>
    <t>Quien decide dónde van a pastorear las vacas (establecimientos):</t>
  </si>
  <si>
    <t>_ Productor/a</t>
  </si>
  <si>
    <t xml:space="preserve">_ Familiar </t>
  </si>
  <si>
    <t>_ Empleado/a encargado</t>
  </si>
  <si>
    <t>_ Técnico/a</t>
  </si>
  <si>
    <t>_ Empleado/a general</t>
  </si>
  <si>
    <t>_ No corresponde (no pastorea)</t>
  </si>
  <si>
    <t>Quien chequea los remanentes o rechazos de las pasturas (establecimientos):</t>
  </si>
  <si>
    <t>_ No se chequean</t>
  </si>
  <si>
    <t>_ Totalmente mezclada</t>
  </si>
  <si>
    <t>_ Parcialmente mezclada</t>
  </si>
  <si>
    <t>_ Sin mezclados</t>
  </si>
  <si>
    <t>_ Sin suplementación</t>
  </si>
  <si>
    <t>Innovaciones</t>
  </si>
  <si>
    <t>Innovaciones por tipo ejercicio 2018/2019</t>
  </si>
  <si>
    <t>Conoce la investigación del Proyecto 10 mil de INIA La Estanzuela (% de encuestados)</t>
  </si>
  <si>
    <t>Conoce la investigación de la Red Tecnológica Sectorial (% de encuestados)</t>
  </si>
  <si>
    <t>Considera incorporar las siguientes tecnologías (% establecimientos):</t>
  </si>
  <si>
    <t>_ Aumentar el consumo de pasto</t>
  </si>
  <si>
    <t>_ Incrementar la producción individual</t>
  </si>
  <si>
    <t>_ Aumentar el consumo de reservas</t>
  </si>
  <si>
    <t>_ Mejorar la caminería</t>
  </si>
  <si>
    <t>_ Instalar agua en la parcela</t>
  </si>
  <si>
    <t>_ Incrementar la carga</t>
  </si>
  <si>
    <t>_ Instalar sombra</t>
  </si>
  <si>
    <t>_ Aumentar el consumo de concentrados</t>
  </si>
  <si>
    <t>_ Hacer una plaza de hormigón</t>
  </si>
  <si>
    <t>_ Adquirir comederos automáticos</t>
  </si>
  <si>
    <t>_ Cambiar el tipo de vaca (biotipo o tamaño)</t>
  </si>
  <si>
    <t>_ Incorporar collares y puertas inteligentes</t>
  </si>
  <si>
    <t>innovaciones en establecimientos remitentes ejercicio 2018/2019</t>
  </si>
  <si>
    <t>Innovaciones en queserías ejercicio 2018/2019</t>
  </si>
  <si>
    <t>Innovación</t>
  </si>
  <si>
    <t>Usos de suelo</t>
  </si>
  <si>
    <t>Producción de reservas</t>
  </si>
  <si>
    <t>_ Espina de pescado</t>
  </si>
  <si>
    <t>_ De pasaje</t>
  </si>
  <si>
    <t xml:space="preserve">_ Galpón con atadero tradicional </t>
  </si>
  <si>
    <t>Caracterización de las salas, corrales de espera, plazas de alimentación y caminería por tipo ejercicio 2018/2019 *</t>
  </si>
  <si>
    <t>Caracterización de las salas, corrales de espera, plazas de alimentación y caminería en los establecimientos remitentes ejercicio 2018/2019</t>
  </si>
  <si>
    <t>Caracterización de las salas, corrales de espera, plazas de alimentación y caminería en las queserías ejercicio 2018/2019</t>
  </si>
  <si>
    <t>Tipo de sombra disponible para las vacas en ordeñe fuera de la sala (% establecimientos):</t>
  </si>
  <si>
    <t>_ Sombra</t>
  </si>
  <si>
    <t>_ Ventiladores</t>
  </si>
  <si>
    <t>Corrales de espera con (% establecimientos):</t>
  </si>
  <si>
    <t>_ Con acarreador de vacas</t>
  </si>
  <si>
    <t>Cantidad de salas principales* con:</t>
  </si>
  <si>
    <t>** La pregunta se formuló sólo a los establecimientos con plaza de alimentación.</t>
  </si>
  <si>
    <t>Características de la caminería de la sala principal*:</t>
  </si>
  <si>
    <t>_ Arcilla</t>
  </si>
  <si>
    <t>_ Equipo propio</t>
  </si>
  <si>
    <t>_ Empresa contratada</t>
  </si>
  <si>
    <t>_ Trigo</t>
  </si>
  <si>
    <t>Tipo de pastoreo de las vacas en ordeñe (cantidad establecimientos):</t>
  </si>
  <si>
    <t xml:space="preserve"> _ Sin pastoreo</t>
  </si>
  <si>
    <t>_ Empleado/a encargado/a</t>
  </si>
  <si>
    <t>Pastoreo y suplementación del rodeo lechero</t>
  </si>
  <si>
    <t>Pastoreo y suplementación de las hembras lecheras por tipo ejercicio 2018/2019</t>
  </si>
  <si>
    <t>Pastoreo y suplementación de las hembras lecheras en los establecimientos remitentes ejercicio 2018/2019</t>
  </si>
  <si>
    <t>Pastoreo y suplementación de las hembras lecheras en queserías ejercicio 2018/2019</t>
  </si>
  <si>
    <t>Pastoreo y suplementación</t>
  </si>
  <si>
    <t>Tipo de cultivos regados (%)</t>
  </si>
  <si>
    <t xml:space="preserve">Riego </t>
  </si>
  <si>
    <t>Riego en los establecimientos por tipo ejercicio 2018/2019</t>
  </si>
  <si>
    <t>Riego en los establecimientos remitentes ejercicio 2018/2019</t>
  </si>
  <si>
    <t>Riego en las queserías ejercicio 2018/2019</t>
  </si>
  <si>
    <t>_ Exclusivo</t>
  </si>
  <si>
    <t>_ Remisión o quesería 50% o más y Ganadería</t>
  </si>
  <si>
    <t>_ Remisión o quesería 50% o más y Agricultura</t>
  </si>
  <si>
    <t>_ Remisión o quesería 50% o más y Ganadería y Agricultura</t>
  </si>
  <si>
    <t>_ Remisión o quesería 50% o más y Otros</t>
  </si>
  <si>
    <t>_ Remisión o quesería menos 50% y Otros</t>
  </si>
  <si>
    <t>_ Software</t>
  </si>
  <si>
    <t>_ Quesería 50% o más y Ganadería</t>
  </si>
  <si>
    <t>Pago promedio por hectárea arrendada particular (US$/ ha)</t>
  </si>
  <si>
    <t>Pago promedio por hectárea arrendada total (US$/ ha)</t>
  </si>
  <si>
    <t>Conoce la investigación de la Red Tecnológica Sectorial, RTS (% de encuestados)</t>
  </si>
  <si>
    <t>_ Venta directa en establecimiento</t>
  </si>
  <si>
    <t>Fertilizantes</t>
  </si>
  <si>
    <t>Fertilizantes utilizados para praderas, verdeos y silos por tipo ejercicio 2018/2019</t>
  </si>
  <si>
    <t>Fertilizantes utilizados para praderas, verdeos y silos en los establecimientos remitentes ejercicio 2018/2019</t>
  </si>
  <si>
    <t>Fertilizantes utilizados para praderas, verdeos y silos en las queserías ejercicio 2018/2019</t>
  </si>
  <si>
    <t>Principales fertilizantes aplicados por estrato (toneladas):</t>
  </si>
  <si>
    <t>Área de rotación lechera (has totales)</t>
  </si>
  <si>
    <t>_ 7-40/40-0 +5S</t>
  </si>
  <si>
    <t>_ Fosfato Diamónico 18-46/46-0</t>
  </si>
  <si>
    <t>_ Urea  46-0/0-0 más Urea Azufrada 40-0/0-0+6S</t>
  </si>
  <si>
    <t>_ Superfosfato  0-18/20-0 +12S</t>
  </si>
  <si>
    <t>_ Otros fertilizantes</t>
  </si>
  <si>
    <t>Dosis aplicada de nutrientes:</t>
  </si>
  <si>
    <t>kgN/ha rotación</t>
  </si>
  <si>
    <t>kgP2O5/ha rotación</t>
  </si>
  <si>
    <t>kgK/ha rotación</t>
  </si>
  <si>
    <t>kgS/ha rotación</t>
  </si>
  <si>
    <t>Área de rotación lechera (has)</t>
  </si>
  <si>
    <t>Realizaron análisis de suelos (cantidad de explotaciones)</t>
  </si>
  <si>
    <t>menor a 7</t>
  </si>
  <si>
    <t>7 a 15</t>
  </si>
  <si>
    <t>15 a 20</t>
  </si>
  <si>
    <t>20 a 30</t>
  </si>
  <si>
    <t>mayor a 30</t>
  </si>
  <si>
    <t>Sin datos</t>
  </si>
  <si>
    <t>Nivel de fósforo en el suelo según análisis (ppm):</t>
  </si>
  <si>
    <r>
      <t xml:space="preserve">Fertilizantes utilizados para praderas, verdeos y silos en los establecimientos remitentes que </t>
    </r>
    <r>
      <rPr>
        <b/>
        <u/>
        <sz val="12"/>
        <color theme="1"/>
        <rFont val="Calibri"/>
        <family val="2"/>
        <scheme val="minor"/>
      </rPr>
      <t>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</si>
  <si>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r>
      <t>Fertilizantes utilizados para praderas, verdeos y silos en las queserías que</t>
    </r>
    <r>
      <rPr>
        <b/>
        <u/>
        <sz val="12"/>
        <color theme="1"/>
        <rFont val="Calibri"/>
        <family val="2"/>
        <scheme val="minor"/>
      </rPr>
      <t xml:space="preserve"> realizaron análisis</t>
    </r>
    <r>
      <rPr>
        <b/>
        <sz val="12"/>
        <color theme="1"/>
        <rFont val="Calibri"/>
        <family val="2"/>
        <scheme val="minor"/>
      </rPr>
      <t xml:space="preserve"> de suelos ejercicio 2018/2019</t>
    </r>
  </si>
  <si>
    <r>
      <t xml:space="preserve">Fertilizantes utilizados para praderas, verdeos y silos en los establecimientos remitentes que </t>
    </r>
    <r>
      <rPr>
        <b/>
        <u/>
        <sz val="12"/>
        <color theme="1"/>
        <rFont val="Calibri"/>
        <family val="2"/>
        <scheme val="minor"/>
      </rPr>
      <t>no 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</si>
  <si>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r>
      <t xml:space="preserve">Fertilizantes utilizados para praderas, verdeos y silos en las queserías que </t>
    </r>
    <r>
      <rPr>
        <b/>
        <u/>
        <sz val="12"/>
        <color theme="1"/>
        <rFont val="Calibri"/>
        <family val="2"/>
        <scheme val="minor"/>
      </rPr>
      <t>no 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</si>
  <si>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t>No realizaron análisis de suelos (cantidad de explotaciones)</t>
  </si>
  <si>
    <r>
      <t xml:space="preserve">Fertilizantes utilizados para praderas, verdeos y silos por tipo que </t>
    </r>
    <r>
      <rPr>
        <b/>
        <u/>
        <sz val="12"/>
        <color theme="1"/>
        <rFont val="Calibri"/>
        <family val="2"/>
        <scheme val="minor"/>
      </rPr>
      <t>no 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</si>
  <si>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r>
      <t xml:space="preserve">Fertilizantes utilizados para praderas, verdeos y silos por tipo en establecimientos que </t>
    </r>
    <r>
      <rPr>
        <b/>
        <u/>
        <sz val="12"/>
        <color theme="1"/>
        <rFont val="Calibri"/>
        <family val="2"/>
        <scheme val="minor"/>
      </rPr>
      <t>realizaron análisis de suelos</t>
    </r>
    <r>
      <rPr>
        <b/>
        <sz val="12"/>
        <color theme="1"/>
        <rFont val="Calibri"/>
        <family val="2"/>
        <scheme val="minor"/>
      </rPr>
      <t xml:space="preserve"> ejercicio 2018/2019</t>
    </r>
  </si>
  <si>
    <t>Fertilizantes utilizados</t>
  </si>
  <si>
    <t>Silo planta entera (has totales):</t>
  </si>
  <si>
    <t>_ Maíz</t>
  </si>
  <si>
    <t>_ Verdeo Invierno (avena, raigrás, etc.)</t>
  </si>
  <si>
    <t>_ Cultivo de Invierno (cebada, trigo, etc.)</t>
  </si>
  <si>
    <t>Silopack (has totales):</t>
  </si>
  <si>
    <t>_ Moha</t>
  </si>
  <si>
    <t>Grano húmedo (has totales):</t>
  </si>
  <si>
    <t>Grano seco (has totales):</t>
  </si>
  <si>
    <t>Fardos (has totales):</t>
  </si>
  <si>
    <t>Porcentaje de silo planta entera destinado a las VM (%):</t>
  </si>
  <si>
    <t>Porcentaje de silopack destinado a las VM (%):</t>
  </si>
  <si>
    <t>Porcentaje de grano húmedo destinado a las VM (%):</t>
  </si>
  <si>
    <t>Porcentaje de grano seco destinado a las VM (%):</t>
  </si>
  <si>
    <t>Porcentaje de fardos destinado a las VM (%):</t>
  </si>
  <si>
    <t>Análisis de las reservas (cantidad de establecimientos):</t>
  </si>
  <si>
    <t>_ Nutrientes</t>
  </si>
  <si>
    <t>_ Micotoxinas</t>
  </si>
  <si>
    <t>_ Ambos</t>
  </si>
  <si>
    <t>Análisis de los granos húmedos (cantidad de establecimientos):</t>
  </si>
  <si>
    <t>_ Otros canales (rallado, fundición, etc.)</t>
  </si>
  <si>
    <t>Quesos elaborados (kg)</t>
  </si>
  <si>
    <t>Cantidad de DICOSE</t>
  </si>
  <si>
    <t>Composición racial del rodeo de vacas lecheras promedio del ejercicio 2018/2019</t>
  </si>
  <si>
    <t>Participación de las diferentes razas:</t>
  </si>
  <si>
    <t>_ Holando americano- canadiense</t>
  </si>
  <si>
    <t>_ Cruzas lecheras</t>
  </si>
  <si>
    <t>Vacas lecheras por raza en queserías artesanales según estrato</t>
  </si>
  <si>
    <t>Vacas lecheras por raza según tipo de etablecimiento</t>
  </si>
  <si>
    <t>Remitentes</t>
  </si>
  <si>
    <t>Queserías artesanales</t>
  </si>
  <si>
    <t>Producción promedio anual</t>
  </si>
  <si>
    <t>Cantidad total de personas que conforman el núcleo familiar</t>
  </si>
  <si>
    <t>Cantidad de hombres promedio</t>
  </si>
  <si>
    <t>Edad promedio hombres</t>
  </si>
  <si>
    <t>Mujeres promedio</t>
  </si>
  <si>
    <t>Edad promedio mujeres</t>
  </si>
  <si>
    <t>Superficie promedio</t>
  </si>
  <si>
    <t>Vacas masa promedio</t>
  </si>
  <si>
    <t>Producción de leche promedio</t>
  </si>
  <si>
    <t>Cuentan con mujeres trabajando en el establecimiento</t>
  </si>
  <si>
    <t>Cantidad de mujeres de la familia que trabajan *</t>
  </si>
  <si>
    <t>Indicadores promedio de los establecimientos:</t>
  </si>
  <si>
    <t>No cuentan con mujeres trabajando en el establecimiento</t>
  </si>
  <si>
    <t>Indicadores de los establecimientos remitentes con mujeres participando o no en el trabajo familiar ejercicio 2018/2019</t>
  </si>
  <si>
    <t>Indicadores de las queserías con mujeres participando o no en el trabajo familiar ejercicio 2018/2019</t>
  </si>
  <si>
    <t>Caracterización de las personas de la familia que trabajan en las queserías ejercicio 2018/2019</t>
  </si>
  <si>
    <t>*: Agrupados por RUT y cuentan con más de 10 VM.</t>
  </si>
  <si>
    <t>Resto Lechería en base a totales Anuario DIEA</t>
  </si>
  <si>
    <t>Tierra: superficie y usos del suelo</t>
  </si>
  <si>
    <t>Animales lecheros: Cantidad por categoría e inventatio y razas de vacas lecheras</t>
  </si>
  <si>
    <t>Composición del rodeo lechero al comienzo del ejercicio 2018/2019</t>
  </si>
  <si>
    <t>Composición del rodeo lechero al final del ejercicio 2018/2019</t>
  </si>
  <si>
    <t>Vacas lecheras por raza en establecimientos remitentes según estrato</t>
  </si>
  <si>
    <t>Jornales zafrales contratados totales</t>
  </si>
  <si>
    <t>A continuación se presentan cuadros con datos de remitentes y queserías clasificados por estratos de producción de leche anual.</t>
  </si>
  <si>
    <t>En cada hoja se presentan primero los totales por tipo de establecimiento.</t>
  </si>
  <si>
    <r>
      <rPr>
        <sz val="11"/>
        <rFont val="Calibri"/>
        <family val="2"/>
        <scheme val="minor"/>
      </rPr>
      <t>Estadísticas y Metodología de la encuesta están disponibles en:</t>
    </r>
    <r>
      <rPr>
        <u/>
        <sz val="11"/>
        <rFont val="Calibri"/>
        <family val="2"/>
        <scheme val="minor"/>
      </rPr>
      <t xml:space="preserve"> www.inale.org en la Sección Estadísticas/ Uruguay / Encuesta Lechera</t>
    </r>
  </si>
  <si>
    <t>Personas: familia y asalariados que trabajan en los establecimientos y capacitación</t>
  </si>
  <si>
    <t xml:space="preserve"> </t>
  </si>
  <si>
    <t>Cantidad de miembros de la familia que trabajan en el establecimiento *</t>
  </si>
  <si>
    <t>Indic adores de los establecimientos con mujeres participando o no en el trabajo familiar por tipo ejercicio 2018/2019</t>
  </si>
  <si>
    <t>Mujeres productoras</t>
  </si>
  <si>
    <t>Área de rotación lechera del estrato (has totales)</t>
  </si>
  <si>
    <t>Superficie rotación de las vaca masa</t>
  </si>
  <si>
    <t>Superficie rotación de la recría</t>
  </si>
  <si>
    <t>Superficie rotación otros</t>
  </si>
  <si>
    <t>Superficie plataforma</t>
  </si>
  <si>
    <t>Elaboración de quesos por parte de las queserías artesanales de estratos 1 y 2*</t>
  </si>
  <si>
    <t>Tipo de quesos (%  kilos):</t>
  </si>
  <si>
    <t>* No se presentan datos del estrato 3 por problemas de representatividad de la muetra</t>
  </si>
  <si>
    <t>Fracciones separadas:</t>
  </si>
  <si>
    <t>_ Distancia promedio de las fracciones separadas</t>
  </si>
  <si>
    <t>_ Cantidad de establecimientos con fracciones separadas</t>
  </si>
  <si>
    <t>Superficie destinada a las vacas</t>
  </si>
  <si>
    <t>Superficie en hectáreas por tipo de tenencia y uso según estrato de remitente ejercicio 2018/2019</t>
  </si>
  <si>
    <t>Superficie en hectáreas por tipo de tenencia y uso según tipo de establecimiento para el ejercicio 2018/2019</t>
  </si>
  <si>
    <t>Superficieen hectáreas por tipo de tenencia y uso según estrato de quesería ejercicio 2018/2019</t>
  </si>
  <si>
    <t>_ Cantidad de fracciones separadas promedio</t>
  </si>
  <si>
    <t>Mujeres de la famila en la producción</t>
  </si>
  <si>
    <t xml:space="preserve">Se realizaron 358 encuestas que representan 89% de los establecimientos y 81% de la leche del total del país. </t>
  </si>
  <si>
    <t>Cantidad de establecimientos con datos de industria</t>
  </si>
  <si>
    <t>Leche remitida con dato de industria</t>
  </si>
  <si>
    <t>Porcentaje de grasa</t>
  </si>
  <si>
    <t>Porcentaje de proteína</t>
  </si>
  <si>
    <t>Superficie de reservas totales y destino para ejercicio 2018/2019</t>
  </si>
  <si>
    <t>Superficie de reservas totales y destino para ejercicio 2018/2019 establecimientos remitentes</t>
  </si>
  <si>
    <t>Superficie de reservas totales y destino para ejercicio 2018/2019 queserías</t>
  </si>
  <si>
    <t>_ Holando neozelandés</t>
  </si>
  <si>
    <t xml:space="preserve">Contenidos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</si>
</sst>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0.0%"/>
    <numFmt numFmtId="167" formatCode="_-* #,##0.0_-;\-* #,##0.0_-;_-* &quot;-&quot;??_-;_-@_-"/>
    <numFmt numFmtId="168" formatCode="#,##0.0"/>
    <numFmt numFmtId="169" formatCode="0.0"/>
    <numFmt numFmtId="170" formatCode="#,##0.0_ ;\-#,##0.0\ 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theme="0" tint="-4.9989318521683403E-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sz val="12"/>
      <color theme="0" tint="-4.9989318521683403E-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193C6E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193C6E"/>
      </top>
      <bottom style="thick">
        <color rgb="FF193C6E"/>
      </bottom>
      <diagonal/>
    </border>
    <border>
      <left style="thin">
        <color indexed="64"/>
      </left>
      <right style="thin">
        <color indexed="64"/>
      </right>
      <top style="thick">
        <color rgb="FF193C6E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193C6E"/>
      </bottom>
      <diagonal/>
    </border>
    <border>
      <left style="thin">
        <color indexed="64"/>
      </left>
      <right style="thin">
        <color indexed="64"/>
      </right>
      <top/>
      <bottom style="thick">
        <color rgb="FF193C6E"/>
      </bottom>
      <diagonal/>
    </border>
    <border>
      <left/>
      <right/>
      <top style="thick">
        <color rgb="FF193C6E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rgb="FF193C6E"/>
      </top>
      <bottom/>
      <diagonal/>
    </border>
    <border>
      <left style="medium">
        <color rgb="FF193C6E"/>
      </left>
      <right style="thin">
        <color indexed="64"/>
      </right>
      <top style="medium">
        <color rgb="FF193C6E"/>
      </top>
      <bottom style="medium">
        <color rgb="FF193C6E"/>
      </bottom>
      <diagonal/>
    </border>
    <border>
      <left style="thin">
        <color indexed="64"/>
      </left>
      <right style="thin">
        <color indexed="64"/>
      </right>
      <top style="medium">
        <color rgb="FF193C6E"/>
      </top>
      <bottom style="medium">
        <color rgb="FF193C6E"/>
      </bottom>
      <diagonal/>
    </border>
    <border>
      <left style="thin">
        <color indexed="64"/>
      </left>
      <right style="medium">
        <color rgb="FF193C6E"/>
      </right>
      <top style="medium">
        <color rgb="FF193C6E"/>
      </top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193C6E"/>
      </right>
      <top/>
      <bottom/>
      <diagonal/>
    </border>
    <border>
      <left style="medium">
        <color rgb="FF193C6E"/>
      </left>
      <right style="thin">
        <color indexed="64"/>
      </right>
      <top style="thick">
        <color rgb="FF193C6E"/>
      </top>
      <bottom/>
      <diagonal/>
    </border>
    <border>
      <left style="thin">
        <color indexed="64"/>
      </left>
      <right style="medium">
        <color rgb="FF193C6E"/>
      </right>
      <top style="thick">
        <color rgb="FF193C6E"/>
      </top>
      <bottom/>
      <diagonal/>
    </border>
    <border>
      <left style="medium">
        <color rgb="FF193C6E"/>
      </left>
      <right style="thin">
        <color indexed="64"/>
      </right>
      <top style="thin">
        <color indexed="64"/>
      </top>
      <bottom style="thick">
        <color rgb="FF193C6E"/>
      </bottom>
      <diagonal/>
    </border>
    <border>
      <left style="thin">
        <color indexed="64"/>
      </left>
      <right style="medium">
        <color rgb="FF193C6E"/>
      </right>
      <top/>
      <bottom style="thick">
        <color rgb="FF193C6E"/>
      </bottom>
      <diagonal/>
    </border>
    <border>
      <left style="medium">
        <color rgb="FF193C6E"/>
      </left>
      <right/>
      <top style="thick">
        <color rgb="FF193C6E"/>
      </top>
      <bottom style="thin">
        <color indexed="64"/>
      </bottom>
      <diagonal/>
    </border>
    <border>
      <left/>
      <right style="medium">
        <color rgb="FF193C6E"/>
      </right>
      <top style="thick">
        <color rgb="FF193C6E"/>
      </top>
      <bottom/>
      <diagonal/>
    </border>
    <border>
      <left/>
      <right style="medium">
        <color rgb="FF193C6E"/>
      </right>
      <top/>
      <bottom/>
      <diagonal/>
    </border>
    <border>
      <left style="medium">
        <color rgb="FF193C6E"/>
      </left>
      <right style="thin">
        <color indexed="64"/>
      </right>
      <top/>
      <bottom style="thick">
        <color rgb="FF193C6E"/>
      </bottom>
      <diagonal/>
    </border>
    <border>
      <left/>
      <right style="medium">
        <color rgb="FF193C6E"/>
      </right>
      <top/>
      <bottom style="thick">
        <color rgb="FF193C6E"/>
      </bottom>
      <diagonal/>
    </border>
    <border>
      <left style="medium">
        <color rgb="FF193C6E"/>
      </left>
      <right style="thin">
        <color indexed="64"/>
      </right>
      <top/>
      <bottom style="medium">
        <color rgb="FF193C6E"/>
      </bottom>
      <diagonal/>
    </border>
    <border>
      <left style="thin">
        <color indexed="64"/>
      </left>
      <right style="thin">
        <color indexed="64"/>
      </right>
      <top/>
      <bottom style="medium">
        <color rgb="FF193C6E"/>
      </bottom>
      <diagonal/>
    </border>
    <border>
      <left/>
      <right style="medium">
        <color rgb="FF193C6E"/>
      </right>
      <top/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 style="medium">
        <color rgb="FF193C6E"/>
      </top>
      <bottom/>
      <diagonal/>
    </border>
    <border>
      <left style="thin">
        <color indexed="64"/>
      </left>
      <right style="thin">
        <color indexed="64"/>
      </right>
      <top style="medium">
        <color rgb="FF193C6E"/>
      </top>
      <bottom/>
      <diagonal/>
    </border>
    <border>
      <left style="thin">
        <color indexed="64"/>
      </left>
      <right style="medium">
        <color rgb="FF193C6E"/>
      </right>
      <top style="medium">
        <color rgb="FF193C6E"/>
      </top>
      <bottom/>
      <diagonal/>
    </border>
    <border>
      <left style="medium">
        <color rgb="FF193C6E"/>
      </left>
      <right style="thin">
        <color indexed="64"/>
      </right>
      <top style="medium">
        <color indexed="64"/>
      </top>
      <bottom/>
      <diagonal/>
    </border>
    <border>
      <left style="medium">
        <color rgb="FF193C6E"/>
      </left>
      <right style="thin">
        <color indexed="64"/>
      </right>
      <top/>
      <bottom style="thin">
        <color indexed="64"/>
      </bottom>
      <diagonal/>
    </border>
    <border>
      <left style="medium">
        <color rgb="FF193C6E"/>
      </left>
      <right style="thin">
        <color indexed="64"/>
      </right>
      <top style="thick">
        <color rgb="FF193C6E"/>
      </top>
      <bottom style="thick">
        <color rgb="FF193C6E"/>
      </bottom>
      <diagonal/>
    </border>
    <border>
      <left style="thin">
        <color indexed="64"/>
      </left>
      <right style="medium">
        <color rgb="FF193C6E"/>
      </right>
      <top/>
      <bottom style="medium">
        <color rgb="FF193C6E"/>
      </bottom>
      <diagonal/>
    </border>
    <border>
      <left/>
      <right style="medium">
        <color rgb="FF193C6E"/>
      </right>
      <top style="medium">
        <color rgb="FF193C6E"/>
      </top>
      <bottom/>
      <diagonal/>
    </border>
    <border>
      <left style="medium">
        <color rgb="FF193C6E"/>
      </left>
      <right style="thin">
        <color indexed="64"/>
      </right>
      <top style="medium">
        <color rgb="FF193C6E"/>
      </top>
      <bottom style="thick">
        <color rgb="FF193C6E"/>
      </bottom>
      <diagonal/>
    </border>
    <border>
      <left style="thin">
        <color indexed="64"/>
      </left>
      <right style="thin">
        <color indexed="64"/>
      </right>
      <top style="medium">
        <color rgb="FF193C6E"/>
      </top>
      <bottom style="thick">
        <color rgb="FF193C6E"/>
      </bottom>
      <diagonal/>
    </border>
    <border>
      <left style="medium">
        <color rgb="FF193C6E"/>
      </left>
      <right style="thin">
        <color indexed="64"/>
      </right>
      <top/>
      <bottom style="medium">
        <color indexed="64"/>
      </bottom>
      <diagonal/>
    </border>
    <border>
      <left style="medium">
        <color rgb="FF193C6E"/>
      </left>
      <right/>
      <top/>
      <bottom/>
      <diagonal/>
    </border>
    <border>
      <left style="medium">
        <color rgb="FF193C6E"/>
      </left>
      <right/>
      <top/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193C6E"/>
      </left>
      <right/>
      <top style="thin">
        <color indexed="64"/>
      </top>
      <bottom style="thin">
        <color indexed="64"/>
      </bottom>
      <diagonal/>
    </border>
    <border>
      <left style="medium">
        <color rgb="FF193C6E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ck">
        <color rgb="FF193C6E"/>
      </top>
      <bottom style="thin">
        <color theme="1"/>
      </bottom>
      <diagonal/>
    </border>
    <border>
      <left style="medium">
        <color rgb="FF193C6E"/>
      </left>
      <right style="thin">
        <color theme="1"/>
      </right>
      <top style="thick">
        <color rgb="FF193C6E"/>
      </top>
      <bottom style="thin">
        <color theme="1"/>
      </bottom>
      <diagonal/>
    </border>
    <border>
      <left style="medium">
        <color rgb="FF193C6E"/>
      </left>
      <right style="thin">
        <color indexed="64"/>
      </right>
      <top style="thin">
        <color auto="1"/>
      </top>
      <bottom style="medium">
        <color rgb="FF193C6E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rgb="FF193C6E"/>
      </bottom>
      <diagonal/>
    </border>
    <border>
      <left style="medium">
        <color rgb="FF193C6E"/>
      </left>
      <right/>
      <top style="medium">
        <color rgb="FF193C6E"/>
      </top>
      <bottom/>
      <diagonal/>
    </border>
    <border>
      <left/>
      <right/>
      <top style="medium">
        <color rgb="FF193C6E"/>
      </top>
      <bottom/>
      <diagonal/>
    </border>
    <border>
      <left/>
      <right/>
      <top/>
      <bottom style="medium">
        <color rgb="FF193C6E"/>
      </bottom>
      <diagonal/>
    </border>
    <border>
      <left/>
      <right style="thin">
        <color indexed="64"/>
      </right>
      <top style="thick">
        <color rgb="FF193C6E"/>
      </top>
      <bottom style="thin">
        <color auto="1"/>
      </bottom>
      <diagonal/>
    </border>
    <border>
      <left style="medium">
        <color rgb="FF193C6E"/>
      </left>
      <right style="thin">
        <color theme="1"/>
      </right>
      <top/>
      <bottom style="medium">
        <color rgb="FF193C6E"/>
      </bottom>
      <diagonal/>
    </border>
    <border>
      <left style="thin">
        <color theme="1"/>
      </left>
      <right style="thin">
        <color theme="1"/>
      </right>
      <top/>
      <bottom style="medium">
        <color rgb="FF193C6E"/>
      </bottom>
      <diagonal/>
    </border>
    <border>
      <left style="thin">
        <color theme="1"/>
      </left>
      <right style="thin">
        <color indexed="64"/>
      </right>
      <top/>
      <bottom style="medium">
        <color rgb="FF193C6E"/>
      </bottom>
      <diagonal/>
    </border>
    <border>
      <left style="medium">
        <color rgb="FF193C6E"/>
      </left>
      <right style="thin">
        <color indexed="64"/>
      </right>
      <top style="thick">
        <color rgb="FF193C6E"/>
      </top>
      <bottom style="medium">
        <color rgb="FF193C6E"/>
      </bottom>
      <diagonal/>
    </border>
    <border>
      <left style="thin">
        <color indexed="64"/>
      </left>
      <right style="thin">
        <color indexed="64"/>
      </right>
      <top style="thick">
        <color rgb="FF193C6E"/>
      </top>
      <bottom style="medium">
        <color rgb="FF193C6E"/>
      </bottom>
      <diagonal/>
    </border>
    <border>
      <left style="medium">
        <color rgb="FF193C6E"/>
      </left>
      <right style="thin">
        <color theme="1"/>
      </right>
      <top style="medium">
        <color rgb="FF193C6E"/>
      </top>
      <bottom style="medium">
        <color rgb="FF193C6E"/>
      </bottom>
      <diagonal/>
    </border>
    <border>
      <left style="thin">
        <color theme="1"/>
      </left>
      <right style="thin">
        <color theme="1"/>
      </right>
      <top style="medium">
        <color rgb="FF193C6E"/>
      </top>
      <bottom style="medium">
        <color rgb="FF193C6E"/>
      </bottom>
      <diagonal/>
    </border>
    <border>
      <left style="thin">
        <color theme="1"/>
      </left>
      <right style="thin">
        <color indexed="64"/>
      </right>
      <top style="medium">
        <color rgb="FF193C6E"/>
      </top>
      <bottom style="medium">
        <color rgb="FF193C6E"/>
      </bottom>
      <diagonal/>
    </border>
    <border>
      <left/>
      <right style="medium">
        <color indexed="64"/>
      </right>
      <top/>
      <bottom style="medium">
        <color rgb="FF193C6E"/>
      </bottom>
      <diagonal/>
    </border>
    <border>
      <left/>
      <right style="thin">
        <color indexed="64"/>
      </right>
      <top/>
      <bottom/>
      <diagonal/>
    </border>
    <border>
      <left style="medium">
        <color rgb="FF193C6E"/>
      </left>
      <right style="thin">
        <color indexed="64"/>
      </right>
      <top/>
      <bottom style="thin">
        <color rgb="FF193C6E"/>
      </bottom>
      <diagonal/>
    </border>
    <border>
      <left style="thin">
        <color indexed="64"/>
      </left>
      <right style="thin">
        <color indexed="64"/>
      </right>
      <top/>
      <bottom style="thin">
        <color rgb="FF193C6E"/>
      </bottom>
      <diagonal/>
    </border>
    <border>
      <left style="thin">
        <color indexed="64"/>
      </left>
      <right style="medium">
        <color rgb="FF193C6E"/>
      </right>
      <top/>
      <bottom style="thin">
        <color rgb="FF193C6E"/>
      </bottom>
      <diagonal/>
    </border>
    <border>
      <left style="medium">
        <color rgb="FF193C6E"/>
      </left>
      <right style="thin">
        <color indexed="64"/>
      </right>
      <top style="thin">
        <color rgb="FF193C6E"/>
      </top>
      <bottom/>
      <diagonal/>
    </border>
    <border>
      <left style="thin">
        <color indexed="64"/>
      </left>
      <right style="thin">
        <color indexed="64"/>
      </right>
      <top style="thin">
        <color rgb="FF193C6E"/>
      </top>
      <bottom/>
      <diagonal/>
    </border>
    <border>
      <left style="medium">
        <color rgb="FF193C6E"/>
      </left>
      <right/>
      <top style="medium">
        <color rgb="FF193C6E"/>
      </top>
      <bottom style="thick">
        <color rgb="FF193C6E"/>
      </bottom>
      <diagonal/>
    </border>
    <border>
      <left/>
      <right/>
      <top style="medium">
        <color rgb="FF193C6E"/>
      </top>
      <bottom style="thick">
        <color rgb="FF193C6E"/>
      </bottom>
      <diagonal/>
    </border>
    <border>
      <left/>
      <right style="thin">
        <color indexed="64"/>
      </right>
      <top style="medium">
        <color rgb="FF193C6E"/>
      </top>
      <bottom style="thick">
        <color rgb="FF193C6E"/>
      </bottom>
      <diagonal/>
    </border>
    <border>
      <left/>
      <right style="medium">
        <color indexed="64"/>
      </right>
      <top style="medium">
        <color rgb="FF193C6E"/>
      </top>
      <bottom style="medium">
        <color rgb="FF193C6E"/>
      </bottom>
      <diagonal/>
    </border>
    <border>
      <left style="thin">
        <color indexed="64"/>
      </left>
      <right/>
      <top style="medium">
        <color rgb="FF193C6E"/>
      </top>
      <bottom style="medium">
        <color rgb="FF193C6E"/>
      </bottom>
      <diagonal/>
    </border>
    <border>
      <left/>
      <right style="medium">
        <color rgb="FF193C6E"/>
      </right>
      <top style="medium">
        <color rgb="FF193C6E"/>
      </top>
      <bottom style="medium">
        <color rgb="FF193C6E"/>
      </bottom>
      <diagonal/>
    </border>
    <border>
      <left/>
      <right/>
      <top style="thick">
        <color rgb="FF193C6E"/>
      </top>
      <bottom/>
      <diagonal/>
    </border>
    <border>
      <left style="thin">
        <color indexed="64"/>
      </left>
      <right style="medium">
        <color rgb="FF193C6E"/>
      </right>
      <top style="medium">
        <color indexed="64"/>
      </top>
      <bottom/>
      <diagonal/>
    </border>
    <border>
      <left style="thin">
        <color indexed="64"/>
      </left>
      <right style="medium">
        <color rgb="FF193C6E"/>
      </right>
      <top/>
      <bottom style="thin">
        <color indexed="64"/>
      </bottom>
      <diagonal/>
    </border>
    <border>
      <left/>
      <right style="medium">
        <color rgb="FF193C6E"/>
      </right>
      <top style="thick">
        <color rgb="FF193C6E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7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164" fontId="4" fillId="0" borderId="0" xfId="1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164" fontId="3" fillId="0" borderId="0" xfId="0" applyNumberFormat="1" applyFont="1"/>
    <xf numFmtId="0" fontId="3" fillId="0" borderId="0" xfId="0" applyFont="1" applyAlignment="1">
      <alignment wrapText="1"/>
    </xf>
    <xf numFmtId="0" fontId="8" fillId="0" borderId="0" xfId="0" applyFont="1"/>
    <xf numFmtId="0" fontId="9" fillId="0" borderId="0" xfId="0" applyFont="1"/>
    <xf numFmtId="0" fontId="2" fillId="0" borderId="0" xfId="0" applyFont="1"/>
    <xf numFmtId="0" fontId="3" fillId="0" borderId="2" xfId="0" applyFont="1" applyBorder="1" applyAlignment="1">
      <alignment wrapText="1"/>
    </xf>
    <xf numFmtId="164" fontId="3" fillId="0" borderId="0" xfId="1" applyNumberFormat="1" applyFont="1" applyFill="1" applyBorder="1"/>
    <xf numFmtId="164" fontId="5" fillId="0" borderId="0" xfId="1" applyNumberFormat="1" applyFont="1" applyFill="1" applyBorder="1"/>
    <xf numFmtId="164" fontId="3" fillId="0" borderId="3" xfId="1" applyNumberFormat="1" applyFont="1" applyBorder="1"/>
    <xf numFmtId="0" fontId="3" fillId="0" borderId="4" xfId="0" applyFont="1" applyBorder="1" applyAlignment="1">
      <alignment wrapText="1"/>
    </xf>
    <xf numFmtId="164" fontId="3" fillId="0" borderId="5" xfId="1" applyNumberFormat="1" applyFont="1" applyBorder="1"/>
    <xf numFmtId="0" fontId="11" fillId="0" borderId="0" xfId="0" applyFont="1" applyAlignment="1">
      <alignment wrapText="1"/>
    </xf>
    <xf numFmtId="164" fontId="3" fillId="0" borderId="0" xfId="1" applyNumberFormat="1" applyFont="1" applyBorder="1"/>
    <xf numFmtId="0" fontId="2" fillId="0" borderId="2" xfId="0" applyFont="1" applyBorder="1" applyAlignment="1">
      <alignment horizontal="center" vertical="center" wrapText="1"/>
    </xf>
    <xf numFmtId="0" fontId="3" fillId="2" borderId="0" xfId="0" applyFont="1" applyFill="1"/>
    <xf numFmtId="164" fontId="4" fillId="0" borderId="0" xfId="1" applyNumberFormat="1" applyFont="1" applyBorder="1"/>
    <xf numFmtId="0" fontId="12" fillId="0" borderId="0" xfId="3"/>
    <xf numFmtId="0" fontId="13" fillId="0" borderId="0" xfId="0" applyFont="1"/>
    <xf numFmtId="0" fontId="14" fillId="0" borderId="0" xfId="0" applyFont="1"/>
    <xf numFmtId="165" fontId="3" fillId="0" borderId="0" xfId="1" applyNumberFormat="1" applyFont="1" applyBorder="1"/>
    <xf numFmtId="9" fontId="3" fillId="0" borderId="0" xfId="2" applyFont="1" applyBorder="1"/>
    <xf numFmtId="0" fontId="15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wrapText="1"/>
    </xf>
    <xf numFmtId="164" fontId="3" fillId="0" borderId="9" xfId="1" applyNumberFormat="1" applyFont="1" applyBorder="1"/>
    <xf numFmtId="9" fontId="3" fillId="0" borderId="5" xfId="2" applyFont="1" applyBorder="1"/>
    <xf numFmtId="9" fontId="3" fillId="0" borderId="6" xfId="2" applyFont="1" applyBorder="1"/>
    <xf numFmtId="9" fontId="3" fillId="0" borderId="1" xfId="2" applyFont="1" applyBorder="1"/>
    <xf numFmtId="0" fontId="16" fillId="0" borderId="0" xfId="0" applyFont="1"/>
    <xf numFmtId="166" fontId="3" fillId="0" borderId="0" xfId="2" applyNumberFormat="1" applyFont="1"/>
    <xf numFmtId="0" fontId="7" fillId="0" borderId="0" xfId="0" applyFont="1"/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164" fontId="18" fillId="0" borderId="5" xfId="1" applyNumberFormat="1" applyFont="1" applyBorder="1"/>
    <xf numFmtId="164" fontId="18" fillId="0" borderId="9" xfId="1" applyNumberFormat="1" applyFont="1" applyBorder="1"/>
    <xf numFmtId="164" fontId="5" fillId="3" borderId="7" xfId="1" applyNumberFormat="1" applyFont="1" applyFill="1" applyBorder="1"/>
    <xf numFmtId="9" fontId="5" fillId="3" borderId="7" xfId="2" applyFont="1" applyFill="1" applyBorder="1"/>
    <xf numFmtId="164" fontId="5" fillId="3" borderId="0" xfId="1" applyNumberFormat="1" applyFont="1" applyFill="1" applyBorder="1"/>
    <xf numFmtId="165" fontId="3" fillId="0" borderId="5" xfId="1" applyNumberFormat="1" applyFont="1" applyBorder="1"/>
    <xf numFmtId="165" fontId="3" fillId="0" borderId="9" xfId="1" applyNumberFormat="1" applyFont="1" applyBorder="1"/>
    <xf numFmtId="165" fontId="3" fillId="0" borderId="3" xfId="1" applyNumberFormat="1" applyFont="1" applyBorder="1"/>
    <xf numFmtId="165" fontId="3" fillId="0" borderId="11" xfId="1" applyNumberFormat="1" applyFont="1" applyBorder="1"/>
    <xf numFmtId="165" fontId="3" fillId="0" borderId="12" xfId="1" applyNumberFormat="1" applyFont="1" applyBorder="1"/>
    <xf numFmtId="165" fontId="3" fillId="0" borderId="14" xfId="1" applyNumberFormat="1" applyFont="1" applyBorder="1"/>
    <xf numFmtId="9" fontId="3" fillId="0" borderId="13" xfId="2" applyFont="1" applyBorder="1"/>
    <xf numFmtId="0" fontId="3" fillId="0" borderId="15" xfId="0" applyFont="1" applyBorder="1" applyAlignment="1">
      <alignment wrapText="1"/>
    </xf>
    <xf numFmtId="0" fontId="20" fillId="0" borderId="0" xfId="0" applyFont="1"/>
    <xf numFmtId="0" fontId="6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wrapText="1"/>
    </xf>
    <xf numFmtId="164" fontId="5" fillId="3" borderId="20" xfId="1" applyNumberFormat="1" applyFont="1" applyFill="1" applyBorder="1"/>
    <xf numFmtId="0" fontId="3" fillId="0" borderId="21" xfId="0" applyFont="1" applyBorder="1" applyAlignment="1">
      <alignment wrapText="1"/>
    </xf>
    <xf numFmtId="165" fontId="5" fillId="3" borderId="22" xfId="1" applyNumberFormat="1" applyFont="1" applyFill="1" applyBorder="1"/>
    <xf numFmtId="165" fontId="5" fillId="3" borderId="20" xfId="1" applyNumberFormat="1" applyFont="1" applyFill="1" applyBorder="1"/>
    <xf numFmtId="0" fontId="3" fillId="0" borderId="23" xfId="0" applyFont="1" applyBorder="1" applyAlignment="1">
      <alignment wrapText="1"/>
    </xf>
    <xf numFmtId="165" fontId="5" fillId="3" borderId="24" xfId="1" applyNumberFormat="1" applyFont="1" applyFill="1" applyBorder="1"/>
    <xf numFmtId="0" fontId="3" fillId="0" borderId="25" xfId="0" applyFont="1" applyBorder="1" applyAlignment="1">
      <alignment wrapText="1"/>
    </xf>
    <xf numFmtId="164" fontId="5" fillId="3" borderId="26" xfId="1" applyNumberFormat="1" applyFont="1" applyFill="1" applyBorder="1"/>
    <xf numFmtId="9" fontId="5" fillId="3" borderId="27" xfId="2" applyFont="1" applyFill="1" applyBorder="1"/>
    <xf numFmtId="0" fontId="3" fillId="0" borderId="28" xfId="0" applyFont="1" applyBorder="1" applyAlignment="1">
      <alignment wrapText="1"/>
    </xf>
    <xf numFmtId="9" fontId="5" fillId="3" borderId="29" xfId="2" applyFont="1" applyFill="1" applyBorder="1"/>
    <xf numFmtId="0" fontId="3" fillId="0" borderId="30" xfId="0" applyFont="1" applyBorder="1" applyAlignment="1">
      <alignment wrapText="1"/>
    </xf>
    <xf numFmtId="9" fontId="3" fillId="0" borderId="31" xfId="2" applyFont="1" applyBorder="1"/>
    <xf numFmtId="9" fontId="5" fillId="3" borderId="32" xfId="2" applyFont="1" applyFill="1" applyBorder="1"/>
    <xf numFmtId="164" fontId="3" fillId="0" borderId="31" xfId="1" applyNumberFormat="1" applyFont="1" applyBorder="1"/>
    <xf numFmtId="164" fontId="5" fillId="3" borderId="32" xfId="1" applyNumberFormat="1" applyFont="1" applyFill="1" applyBorder="1"/>
    <xf numFmtId="0" fontId="9" fillId="0" borderId="0" xfId="0" applyFont="1" applyAlignment="1">
      <alignment horizontal="center"/>
    </xf>
    <xf numFmtId="9" fontId="5" fillId="3" borderId="20" xfId="2" applyFont="1" applyFill="1" applyBorder="1"/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3" fillId="0" borderId="36" xfId="0" applyFont="1" applyBorder="1" applyAlignment="1">
      <alignment wrapText="1"/>
    </xf>
    <xf numFmtId="0" fontId="3" fillId="0" borderId="37" xfId="0" applyFont="1" applyBorder="1" applyAlignment="1">
      <alignment wrapText="1"/>
    </xf>
    <xf numFmtId="164" fontId="5" fillId="3" borderId="27" xfId="1" applyNumberFormat="1" applyFont="1" applyFill="1" applyBorder="1"/>
    <xf numFmtId="0" fontId="3" fillId="0" borderId="38" xfId="0" applyFont="1" applyBorder="1" applyAlignment="1">
      <alignment wrapText="1"/>
    </xf>
    <xf numFmtId="164" fontId="3" fillId="0" borderId="10" xfId="1" applyNumberFormat="1" applyFont="1" applyBorder="1"/>
    <xf numFmtId="0" fontId="10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wrapText="1"/>
    </xf>
    <xf numFmtId="9" fontId="3" fillId="0" borderId="20" xfId="2" applyFont="1" applyBorder="1"/>
    <xf numFmtId="0" fontId="3" fillId="0" borderId="44" xfId="0" applyFont="1" applyBorder="1" applyAlignment="1">
      <alignment wrapText="1"/>
    </xf>
    <xf numFmtId="0" fontId="3" fillId="0" borderId="45" xfId="0" applyFont="1" applyBorder="1" applyAlignment="1">
      <alignment wrapText="1"/>
    </xf>
    <xf numFmtId="9" fontId="3" fillId="0" borderId="39" xfId="2" applyFont="1" applyBorder="1"/>
    <xf numFmtId="0" fontId="3" fillId="3" borderId="0" xfId="0" applyFont="1" applyFill="1"/>
    <xf numFmtId="0" fontId="3" fillId="0" borderId="46" xfId="0" applyFont="1" applyBorder="1" applyAlignment="1">
      <alignment wrapText="1"/>
    </xf>
    <xf numFmtId="0" fontId="3" fillId="0" borderId="49" xfId="0" applyFont="1" applyBorder="1" applyAlignment="1">
      <alignment wrapText="1"/>
    </xf>
    <xf numFmtId="167" fontId="5" fillId="3" borderId="20" xfId="1" applyNumberFormat="1" applyFont="1" applyFill="1" applyBorder="1"/>
    <xf numFmtId="167" fontId="3" fillId="0" borderId="5" xfId="1" applyNumberFormat="1" applyFont="1" applyBorder="1"/>
    <xf numFmtId="167" fontId="5" fillId="3" borderId="7" xfId="1" applyNumberFormat="1" applyFont="1" applyFill="1" applyBorder="1"/>
    <xf numFmtId="9" fontId="5" fillId="3" borderId="39" xfId="2" applyFont="1" applyFill="1" applyBorder="1"/>
    <xf numFmtId="0" fontId="0" fillId="0" borderId="38" xfId="0" applyBorder="1" applyAlignment="1">
      <alignment wrapText="1"/>
    </xf>
    <xf numFmtId="0" fontId="3" fillId="0" borderId="50" xfId="0" applyFont="1" applyBorder="1" applyAlignment="1">
      <alignment wrapText="1"/>
    </xf>
    <xf numFmtId="165" fontId="3" fillId="0" borderId="51" xfId="1" applyNumberFormat="1" applyFont="1" applyBorder="1"/>
    <xf numFmtId="0" fontId="21" fillId="0" borderId="25" xfId="0" applyFont="1" applyBorder="1"/>
    <xf numFmtId="1" fontId="3" fillId="0" borderId="52" xfId="0" applyNumberFormat="1" applyFont="1" applyBorder="1"/>
    <xf numFmtId="0" fontId="18" fillId="0" borderId="53" xfId="0" applyFont="1" applyBorder="1"/>
    <xf numFmtId="0" fontId="23" fillId="0" borderId="0" xfId="0" applyFont="1"/>
    <xf numFmtId="0" fontId="11" fillId="0" borderId="0" xfId="0" applyFont="1"/>
    <xf numFmtId="165" fontId="5" fillId="3" borderId="39" xfId="1" applyNumberFormat="1" applyFont="1" applyFill="1" applyBorder="1"/>
    <xf numFmtId="1" fontId="5" fillId="3" borderId="18" xfId="0" applyNumberFormat="1" applyFont="1" applyFill="1" applyBorder="1" applyAlignment="1">
      <alignment horizontal="right" vertical="center" wrapText="1"/>
    </xf>
    <xf numFmtId="164" fontId="18" fillId="0" borderId="11" xfId="1" applyNumberFormat="1" applyFont="1" applyBorder="1"/>
    <xf numFmtId="164" fontId="18" fillId="0" borderId="34" xfId="1" applyNumberFormat="1" applyFont="1" applyBorder="1"/>
    <xf numFmtId="165" fontId="5" fillId="3" borderId="35" xfId="1" applyNumberFormat="1" applyFont="1" applyFill="1" applyBorder="1"/>
    <xf numFmtId="164" fontId="18" fillId="0" borderId="31" xfId="1" applyNumberFormat="1" applyFont="1" applyBorder="1"/>
    <xf numFmtId="0" fontId="18" fillId="0" borderId="33" xfId="0" applyFont="1" applyBorder="1" applyAlignment="1">
      <alignment wrapText="1"/>
    </xf>
    <xf numFmtId="0" fontId="18" fillId="0" borderId="19" xfId="0" applyFont="1" applyBorder="1" applyAlignment="1">
      <alignment wrapText="1"/>
    </xf>
    <xf numFmtId="0" fontId="18" fillId="0" borderId="30" xfId="0" applyFont="1" applyBorder="1" applyAlignment="1">
      <alignment wrapText="1"/>
    </xf>
    <xf numFmtId="0" fontId="3" fillId="0" borderId="54" xfId="0" applyFont="1" applyBorder="1" applyAlignment="1">
      <alignment wrapText="1"/>
    </xf>
    <xf numFmtId="164" fontId="3" fillId="0" borderId="55" xfId="1" applyNumberFormat="1" applyFont="1" applyBorder="1"/>
    <xf numFmtId="9" fontId="3" fillId="0" borderId="34" xfId="2" applyFont="1" applyBorder="1"/>
    <xf numFmtId="164" fontId="3" fillId="0" borderId="17" xfId="1" applyNumberFormat="1" applyFont="1" applyBorder="1"/>
    <xf numFmtId="164" fontId="3" fillId="0" borderId="34" xfId="1" applyNumberFormat="1" applyFont="1" applyBorder="1"/>
    <xf numFmtId="0" fontId="3" fillId="0" borderId="33" xfId="0" applyFont="1" applyBorder="1" applyAlignment="1">
      <alignment wrapText="1"/>
    </xf>
    <xf numFmtId="9" fontId="5" fillId="3" borderId="26" xfId="2" applyFont="1" applyFill="1" applyBorder="1"/>
    <xf numFmtId="0" fontId="3" fillId="0" borderId="16" xfId="0" applyFont="1" applyBorder="1" applyAlignment="1">
      <alignment wrapText="1"/>
    </xf>
    <xf numFmtId="164" fontId="22" fillId="3" borderId="27" xfId="1" applyNumberFormat="1" applyFont="1" applyFill="1" applyBorder="1" applyAlignment="1">
      <alignment horizontal="center"/>
    </xf>
    <xf numFmtId="165" fontId="3" fillId="0" borderId="0" xfId="0" applyNumberFormat="1" applyFont="1"/>
    <xf numFmtId="0" fontId="12" fillId="0" borderId="0" xfId="3" applyBorder="1"/>
    <xf numFmtId="164" fontId="3" fillId="3" borderId="0" xfId="0" applyNumberFormat="1" applyFont="1" applyFill="1"/>
    <xf numFmtId="0" fontId="24" fillId="0" borderId="0" xfId="0" applyFont="1"/>
    <xf numFmtId="9" fontId="3" fillId="0" borderId="31" xfId="2" applyFont="1" applyBorder="1" applyAlignment="1">
      <alignment vertical="center"/>
    </xf>
    <xf numFmtId="9" fontId="5" fillId="3" borderId="39" xfId="2" applyFont="1" applyFill="1" applyBorder="1" applyAlignment="1">
      <alignment vertical="center"/>
    </xf>
    <xf numFmtId="0" fontId="17" fillId="0" borderId="0" xfId="0" applyFont="1" applyAlignment="1">
      <alignment horizontal="left"/>
    </xf>
    <xf numFmtId="0" fontId="0" fillId="0" borderId="56" xfId="0" applyBorder="1"/>
    <xf numFmtId="0" fontId="0" fillId="0" borderId="57" xfId="0" applyBorder="1"/>
    <xf numFmtId="0" fontId="0" fillId="0" borderId="40" xfId="0" applyBorder="1"/>
    <xf numFmtId="0" fontId="0" fillId="0" borderId="27" xfId="0" applyBorder="1"/>
    <xf numFmtId="9" fontId="3" fillId="0" borderId="0" xfId="2" applyFont="1"/>
    <xf numFmtId="164" fontId="5" fillId="3" borderId="40" xfId="1" applyNumberFormat="1" applyFont="1" applyFill="1" applyBorder="1"/>
    <xf numFmtId="164" fontId="5" fillId="3" borderId="27" xfId="2" applyNumberFormat="1" applyFont="1" applyFill="1" applyBorder="1"/>
    <xf numFmtId="9" fontId="3" fillId="0" borderId="51" xfId="2" applyFont="1" applyBorder="1"/>
    <xf numFmtId="1" fontId="3" fillId="0" borderId="5" xfId="2" applyNumberFormat="1" applyFont="1" applyBorder="1"/>
    <xf numFmtId="1" fontId="5" fillId="3" borderId="27" xfId="2" applyNumberFormat="1" applyFont="1" applyFill="1" applyBorder="1"/>
    <xf numFmtId="1" fontId="3" fillId="0" borderId="31" xfId="2" applyNumberFormat="1" applyFont="1" applyBorder="1"/>
    <xf numFmtId="1" fontId="5" fillId="3" borderId="32" xfId="2" applyNumberFormat="1" applyFont="1" applyFill="1" applyBorder="1"/>
    <xf numFmtId="3" fontId="0" fillId="0" borderId="0" xfId="0" applyNumberFormat="1"/>
    <xf numFmtId="3" fontId="3" fillId="0" borderId="0" xfId="0" applyNumberFormat="1" applyFont="1"/>
    <xf numFmtId="3" fontId="8" fillId="0" borderId="0" xfId="0" applyNumberFormat="1" applyFont="1"/>
    <xf numFmtId="3" fontId="2" fillId="0" borderId="17" xfId="0" applyNumberFormat="1" applyFont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3" fontId="3" fillId="0" borderId="5" xfId="1" applyNumberFormat="1" applyFont="1" applyBorder="1"/>
    <xf numFmtId="3" fontId="5" fillId="3" borderId="32" xfId="2" applyNumberFormat="1" applyFont="1" applyFill="1" applyBorder="1"/>
    <xf numFmtId="3" fontId="0" fillId="0" borderId="14" xfId="1" applyNumberFormat="1" applyFont="1" applyBorder="1"/>
    <xf numFmtId="3" fontId="0" fillId="0" borderId="59" xfId="1" applyNumberFormat="1" applyFont="1" applyBorder="1"/>
    <xf numFmtId="3" fontId="5" fillId="3" borderId="20" xfId="1" applyNumberFormat="1" applyFont="1" applyFill="1" applyBorder="1"/>
    <xf numFmtId="3" fontId="3" fillId="0" borderId="31" xfId="2" applyNumberFormat="1" applyFont="1" applyBorder="1"/>
    <xf numFmtId="3" fontId="3" fillId="0" borderId="47" xfId="1" applyNumberFormat="1" applyFont="1" applyBorder="1"/>
    <xf numFmtId="3" fontId="3" fillId="0" borderId="48" xfId="1" applyNumberFormat="1" applyFont="1" applyBorder="1"/>
    <xf numFmtId="3" fontId="3" fillId="0" borderId="0" xfId="1" applyNumberFormat="1" applyFont="1" applyBorder="1"/>
    <xf numFmtId="3" fontId="3" fillId="0" borderId="0" xfId="2" applyNumberFormat="1" applyFont="1" applyBorder="1"/>
    <xf numFmtId="3" fontId="3" fillId="0" borderId="14" xfId="1" applyNumberFormat="1" applyFont="1" applyBorder="1"/>
    <xf numFmtId="3" fontId="5" fillId="3" borderId="26" xfId="1" applyNumberFormat="1" applyFont="1" applyFill="1" applyBorder="1"/>
    <xf numFmtId="0" fontId="18" fillId="0" borderId="60" xfId="0" applyFont="1" applyBorder="1"/>
    <xf numFmtId="3" fontId="3" fillId="0" borderId="31" xfId="1" applyNumberFormat="1" applyFont="1" applyBorder="1"/>
    <xf numFmtId="3" fontId="5" fillId="3" borderId="39" xfId="1" applyNumberFormat="1" applyFont="1" applyFill="1" applyBorder="1"/>
    <xf numFmtId="3" fontId="3" fillId="0" borderId="61" xfId="0" applyNumberFormat="1" applyFont="1" applyBorder="1"/>
    <xf numFmtId="168" fontId="3" fillId="0" borderId="5" xfId="1" applyNumberFormat="1" applyFont="1" applyBorder="1"/>
    <xf numFmtId="9" fontId="3" fillId="0" borderId="61" xfId="2" applyFont="1" applyBorder="1"/>
    <xf numFmtId="9" fontId="3" fillId="0" borderId="62" xfId="2" applyFont="1" applyBorder="1"/>
    <xf numFmtId="3" fontId="2" fillId="0" borderId="34" xfId="0" applyNumberFormat="1" applyFont="1" applyBorder="1" applyAlignment="1">
      <alignment horizontal="center" vertical="center" wrapText="1"/>
    </xf>
    <xf numFmtId="3" fontId="3" fillId="0" borderId="10" xfId="1" applyNumberFormat="1" applyFont="1" applyBorder="1"/>
    <xf numFmtId="9" fontId="3" fillId="0" borderId="14" xfId="2" applyFont="1" applyBorder="1"/>
    <xf numFmtId="9" fontId="3" fillId="0" borderId="19" xfId="2" applyFont="1" applyBorder="1" applyAlignment="1">
      <alignment wrapText="1"/>
    </xf>
    <xf numFmtId="9" fontId="3" fillId="0" borderId="30" xfId="2" applyFont="1" applyBorder="1" applyAlignment="1">
      <alignment wrapText="1"/>
    </xf>
    <xf numFmtId="168" fontId="3" fillId="0" borderId="19" xfId="0" applyNumberFormat="1" applyFont="1" applyBorder="1" applyAlignment="1">
      <alignment wrapText="1"/>
    </xf>
    <xf numFmtId="3" fontId="3" fillId="0" borderId="5" xfId="2" applyNumberFormat="1" applyFont="1" applyBorder="1"/>
    <xf numFmtId="3" fontId="5" fillId="3" borderId="7" xfId="2" applyNumberFormat="1" applyFont="1" applyFill="1" applyBorder="1"/>
    <xf numFmtId="3" fontId="3" fillId="0" borderId="38" xfId="0" applyNumberFormat="1" applyFont="1" applyBorder="1" applyAlignment="1">
      <alignment wrapText="1"/>
    </xf>
    <xf numFmtId="3" fontId="5" fillId="3" borderId="20" xfId="2" applyNumberFormat="1" applyFont="1" applyFill="1" applyBorder="1"/>
    <xf numFmtId="0" fontId="19" fillId="0" borderId="0" xfId="0" applyFont="1"/>
    <xf numFmtId="3" fontId="3" fillId="0" borderId="25" xfId="0" applyNumberFormat="1" applyFont="1" applyBorder="1" applyAlignment="1">
      <alignment wrapText="1"/>
    </xf>
    <xf numFmtId="3" fontId="3" fillId="0" borderId="19" xfId="0" applyNumberFormat="1" applyFont="1" applyBorder="1" applyAlignment="1">
      <alignment wrapText="1"/>
    </xf>
    <xf numFmtId="3" fontId="3" fillId="0" borderId="30" xfId="0" applyNumberFormat="1" applyFont="1" applyBorder="1" applyAlignment="1">
      <alignment wrapText="1"/>
    </xf>
    <xf numFmtId="3" fontId="3" fillId="0" borderId="14" xfId="2" applyNumberFormat="1" applyFont="1" applyBorder="1"/>
    <xf numFmtId="3" fontId="5" fillId="3" borderId="39" xfId="2" applyNumberFormat="1" applyFont="1" applyFill="1" applyBorder="1"/>
    <xf numFmtId="0" fontId="3" fillId="0" borderId="63" xfId="0" applyFont="1" applyBorder="1" applyAlignment="1">
      <alignment wrapText="1"/>
    </xf>
    <xf numFmtId="3" fontId="3" fillId="0" borderId="64" xfId="1" applyNumberFormat="1" applyFont="1" applyBorder="1"/>
    <xf numFmtId="0" fontId="18" fillId="0" borderId="65" xfId="0" applyFont="1" applyBorder="1"/>
    <xf numFmtId="3" fontId="3" fillId="0" borderId="66" xfId="0" applyNumberFormat="1" applyFont="1" applyBorder="1"/>
    <xf numFmtId="3" fontId="3" fillId="0" borderId="67" xfId="0" applyNumberFormat="1" applyFont="1" applyBorder="1"/>
    <xf numFmtId="0" fontId="3" fillId="0" borderId="41" xfId="0" applyFont="1" applyBorder="1" applyAlignment="1">
      <alignment wrapText="1"/>
    </xf>
    <xf numFmtId="3" fontId="3" fillId="0" borderId="42" xfId="1" applyNumberFormat="1" applyFont="1" applyBorder="1"/>
    <xf numFmtId="3" fontId="5" fillId="3" borderId="68" xfId="2" applyNumberFormat="1" applyFont="1" applyFill="1" applyBorder="1"/>
    <xf numFmtId="3" fontId="3" fillId="0" borderId="59" xfId="2" applyNumberFormat="1" applyFont="1" applyBorder="1"/>
    <xf numFmtId="3" fontId="3" fillId="0" borderId="52" xfId="0" applyNumberFormat="1" applyFont="1" applyBorder="1"/>
    <xf numFmtId="0" fontId="20" fillId="0" borderId="0" xfId="0" applyFont="1" applyAlignment="1">
      <alignment wrapText="1"/>
    </xf>
    <xf numFmtId="9" fontId="3" fillId="0" borderId="69" xfId="2" applyFont="1" applyBorder="1"/>
    <xf numFmtId="3" fontId="5" fillId="3" borderId="7" xfId="1" applyNumberFormat="1" applyFont="1" applyFill="1" applyBorder="1"/>
    <xf numFmtId="3" fontId="3" fillId="0" borderId="1" xfId="1" applyNumberFormat="1" applyFont="1" applyBorder="1"/>
    <xf numFmtId="0" fontId="3" fillId="0" borderId="70" xfId="0" applyFont="1" applyBorder="1" applyAlignment="1">
      <alignment wrapText="1"/>
    </xf>
    <xf numFmtId="3" fontId="3" fillId="0" borderId="71" xfId="1" applyNumberFormat="1" applyFont="1" applyBorder="1"/>
    <xf numFmtId="168" fontId="3" fillId="0" borderId="71" xfId="1" applyNumberFormat="1" applyFont="1" applyBorder="1"/>
    <xf numFmtId="168" fontId="5" fillId="3" borderId="72" xfId="1" applyNumberFormat="1" applyFont="1" applyFill="1" applyBorder="1"/>
    <xf numFmtId="0" fontId="3" fillId="0" borderId="73" xfId="0" applyFont="1" applyBorder="1" applyAlignment="1">
      <alignment wrapText="1"/>
    </xf>
    <xf numFmtId="3" fontId="3" fillId="0" borderId="74" xfId="1" applyNumberFormat="1" applyFont="1" applyBorder="1"/>
    <xf numFmtId="168" fontId="3" fillId="0" borderId="1" xfId="1" applyNumberFormat="1" applyFont="1" applyBorder="1"/>
    <xf numFmtId="168" fontId="5" fillId="3" borderId="7" xfId="1" applyNumberFormat="1" applyFont="1" applyFill="1" applyBorder="1"/>
    <xf numFmtId="3" fontId="3" fillId="0" borderId="61" xfId="2" applyNumberFormat="1" applyFont="1" applyBorder="1"/>
    <xf numFmtId="9" fontId="3" fillId="0" borderId="75" xfId="2" applyFont="1" applyBorder="1" applyAlignment="1">
      <alignment wrapText="1"/>
    </xf>
    <xf numFmtId="9" fontId="3" fillId="0" borderId="76" xfId="2" applyFont="1" applyBorder="1"/>
    <xf numFmtId="9" fontId="3" fillId="0" borderId="77" xfId="2" applyFont="1" applyBorder="1"/>
    <xf numFmtId="3" fontId="3" fillId="0" borderId="62" xfId="2" applyNumberFormat="1" applyFont="1" applyBorder="1"/>
    <xf numFmtId="3" fontId="18" fillId="0" borderId="60" xfId="0" applyNumberFormat="1" applyFont="1" applyBorder="1"/>
    <xf numFmtId="0" fontId="0" fillId="0" borderId="44" xfId="0" applyBorder="1"/>
    <xf numFmtId="0" fontId="12" fillId="0" borderId="44" xfId="3" applyFill="1" applyBorder="1" applyAlignment="1">
      <alignment horizontal="center"/>
    </xf>
    <xf numFmtId="9" fontId="18" fillId="0" borderId="5" xfId="2" applyFont="1" applyBorder="1"/>
    <xf numFmtId="9" fontId="0" fillId="0" borderId="0" xfId="2" applyFont="1"/>
    <xf numFmtId="3" fontId="3" fillId="0" borderId="50" xfId="0" applyNumberFormat="1" applyFont="1" applyBorder="1" applyAlignment="1">
      <alignment wrapText="1"/>
    </xf>
    <xf numFmtId="3" fontId="3" fillId="0" borderId="51" xfId="2" applyNumberFormat="1" applyFont="1" applyBorder="1"/>
    <xf numFmtId="3" fontId="3" fillId="0" borderId="16" xfId="0" applyNumberFormat="1" applyFont="1" applyBorder="1" applyAlignment="1">
      <alignment wrapText="1"/>
    </xf>
    <xf numFmtId="3" fontId="3" fillId="0" borderId="17" xfId="2" applyNumberFormat="1" applyFont="1" applyBorder="1"/>
    <xf numFmtId="3" fontId="3" fillId="0" borderId="17" xfId="1" applyNumberFormat="1" applyFont="1" applyBorder="1"/>
    <xf numFmtId="43" fontId="3" fillId="0" borderId="0" xfId="1" applyFont="1" applyBorder="1"/>
    <xf numFmtId="3" fontId="3" fillId="0" borderId="71" xfId="2" applyNumberFormat="1" applyFont="1" applyBorder="1"/>
    <xf numFmtId="164" fontId="5" fillId="3" borderId="72" xfId="1" applyNumberFormat="1" applyFont="1" applyFill="1" applyBorder="1"/>
    <xf numFmtId="3" fontId="3" fillId="0" borderId="51" xfId="1" applyNumberFormat="1" applyFont="1" applyBorder="1"/>
    <xf numFmtId="3" fontId="5" fillId="3" borderId="78" xfId="2" applyNumberFormat="1" applyFont="1" applyFill="1" applyBorder="1"/>
    <xf numFmtId="3" fontId="3" fillId="0" borderId="0" xfId="0" applyNumberFormat="1" applyFont="1" applyAlignment="1">
      <alignment wrapText="1"/>
    </xf>
    <xf numFmtId="3" fontId="5" fillId="3" borderId="0" xfId="2" applyNumberFormat="1" applyFont="1" applyFill="1" applyBorder="1"/>
    <xf numFmtId="3" fontId="5" fillId="0" borderId="0" xfId="2" applyNumberFormat="1" applyFont="1" applyFill="1" applyBorder="1"/>
    <xf numFmtId="3" fontId="3" fillId="0" borderId="11" xfId="1" applyNumberFormat="1" applyFont="1" applyBorder="1"/>
    <xf numFmtId="3" fontId="3" fillId="0" borderId="0" xfId="2" applyNumberFormat="1" applyFont="1" applyFill="1" applyBorder="1"/>
    <xf numFmtId="0" fontId="18" fillId="0" borderId="0" xfId="0" applyFont="1"/>
    <xf numFmtId="0" fontId="17" fillId="0" borderId="0" xfId="0" applyFont="1" applyAlignment="1">
      <alignment horizontal="center"/>
    </xf>
    <xf numFmtId="165" fontId="3" fillId="0" borderId="0" xfId="0" applyNumberFormat="1" applyFont="1" applyAlignment="1">
      <alignment wrapText="1"/>
    </xf>
    <xf numFmtId="164" fontId="3" fillId="0" borderId="30" xfId="1" applyNumberFormat="1" applyFont="1" applyBorder="1"/>
    <xf numFmtId="169" fontId="3" fillId="0" borderId="5" xfId="2" applyNumberFormat="1" applyFont="1" applyBorder="1"/>
    <xf numFmtId="169" fontId="5" fillId="3" borderId="27" xfId="2" applyNumberFormat="1" applyFont="1" applyFill="1" applyBorder="1"/>
    <xf numFmtId="170" fontId="5" fillId="3" borderId="20" xfId="1" applyNumberFormat="1" applyFont="1" applyFill="1" applyBorder="1"/>
    <xf numFmtId="0" fontId="12" fillId="0" borderId="45" xfId="3" applyFill="1" applyBorder="1" applyAlignment="1">
      <alignment horizontal="center"/>
    </xf>
    <xf numFmtId="164" fontId="3" fillId="0" borderId="33" xfId="1" applyNumberFormat="1" applyFont="1" applyBorder="1"/>
    <xf numFmtId="0" fontId="27" fillId="0" borderId="0" xfId="0" applyFont="1"/>
    <xf numFmtId="3" fontId="2" fillId="0" borderId="18" xfId="0" applyNumberFormat="1" applyFont="1" applyBorder="1" applyAlignment="1">
      <alignment horizontal="center" vertical="center" wrapText="1"/>
    </xf>
    <xf numFmtId="3" fontId="3" fillId="0" borderId="20" xfId="1" applyNumberFormat="1" applyFont="1" applyBorder="1"/>
    <xf numFmtId="165" fontId="3" fillId="0" borderId="82" xfId="1" applyNumberFormat="1" applyFont="1" applyBorder="1"/>
    <xf numFmtId="165" fontId="3" fillId="0" borderId="20" xfId="1" applyNumberFormat="1" applyFont="1" applyBorder="1"/>
    <xf numFmtId="165" fontId="3" fillId="0" borderId="83" xfId="1" applyNumberFormat="1" applyFont="1" applyBorder="1"/>
    <xf numFmtId="165" fontId="3" fillId="0" borderId="84" xfId="1" applyNumberFormat="1" applyFont="1" applyBorder="1"/>
    <xf numFmtId="169" fontId="5" fillId="3" borderId="24" xfId="1" applyNumberFormat="1" applyFont="1" applyFill="1" applyBorder="1"/>
    <xf numFmtId="169" fontId="3" fillId="0" borderId="31" xfId="1" applyNumberFormat="1" applyFont="1" applyBorder="1"/>
    <xf numFmtId="169" fontId="5" fillId="3" borderId="18" xfId="0" applyNumberFormat="1" applyFont="1" applyFill="1" applyBorder="1" applyAlignment="1">
      <alignment horizontal="right" vertical="center" wrapText="1"/>
    </xf>
    <xf numFmtId="1" fontId="3" fillId="0" borderId="5" xfId="2" applyNumberFormat="1" applyFont="1" applyFill="1" applyBorder="1"/>
    <xf numFmtId="9" fontId="25" fillId="3" borderId="20" xfId="2" applyFont="1" applyFill="1" applyBorder="1"/>
    <xf numFmtId="165" fontId="3" fillId="0" borderId="31" xfId="1" applyNumberFormat="1" applyFont="1" applyBorder="1"/>
    <xf numFmtId="165" fontId="5" fillId="3" borderId="32" xfId="1" applyNumberFormat="1" applyFont="1" applyFill="1" applyBorder="1"/>
    <xf numFmtId="0" fontId="12" fillId="0" borderId="58" xfId="3" applyBorder="1"/>
    <xf numFmtId="0" fontId="0" fillId="0" borderId="32" xfId="0" applyBorder="1"/>
    <xf numFmtId="0" fontId="8" fillId="0" borderId="0" xfId="0" applyFont="1" applyAlignment="1">
      <alignment horizontal="center"/>
    </xf>
    <xf numFmtId="166" fontId="3" fillId="0" borderId="5" xfId="2" applyNumberFormat="1" applyFont="1" applyBorder="1"/>
    <xf numFmtId="166" fontId="18" fillId="0" borderId="5" xfId="2" applyNumberFormat="1" applyFont="1" applyBorder="1"/>
    <xf numFmtId="166" fontId="5" fillId="3" borderId="20" xfId="2" applyNumberFormat="1" applyFont="1" applyFill="1" applyBorder="1"/>
    <xf numFmtId="166" fontId="3" fillId="0" borderId="9" xfId="2" applyNumberFormat="1" applyFont="1" applyBorder="1"/>
    <xf numFmtId="166" fontId="18" fillId="0" borderId="9" xfId="2" applyNumberFormat="1" applyFont="1" applyBorder="1"/>
    <xf numFmtId="0" fontId="10" fillId="3" borderId="79" xfId="0" applyFont="1" applyFill="1" applyBorder="1" applyAlignment="1">
      <alignment horizontal="center" vertical="center" wrapText="1"/>
    </xf>
    <xf numFmtId="0" fontId="10" fillId="3" borderId="8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2" fillId="3" borderId="81" xfId="1" applyNumberFormat="1" applyFont="1" applyFill="1" applyBorder="1" applyAlignment="1">
      <alignment horizontal="center" vertical="center"/>
    </xf>
    <xf numFmtId="164" fontId="22" fillId="3" borderId="26" xfId="1" applyNumberFormat="1" applyFont="1" applyFill="1" applyBorder="1" applyAlignment="1">
      <alignment horizontal="center" vertical="center"/>
    </xf>
    <xf numFmtId="164" fontId="29" fillId="3" borderId="81" xfId="1" applyNumberFormat="1" applyFont="1" applyFill="1" applyBorder="1" applyAlignment="1">
      <alignment horizontal="center" vertical="center"/>
    </xf>
    <xf numFmtId="164" fontId="29" fillId="3" borderId="26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</cellXfs>
  <cellStyles count="5">
    <cellStyle name="Hipervínculo" xfId="3" builtinId="8"/>
    <cellStyle name="Millares" xfId="1" builtinId="3"/>
    <cellStyle name="Millares 2" xfId="4" xr:uid="{00000000-0005-0000-0000-000002000000}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193C6E"/>
      <color rgb="FF3723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76200</xdr:rowOff>
    </xdr:from>
    <xdr:to>
      <xdr:col>5</xdr:col>
      <xdr:colOff>1037931</xdr:colOff>
      <xdr:row>7</xdr:row>
      <xdr:rowOff>128373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F44EF62-EFFE-452C-9827-4E27A0663B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95675" y="76200"/>
          <a:ext cx="2352381" cy="171904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104775</xdr:rowOff>
    </xdr:from>
    <xdr:to>
      <xdr:col>3</xdr:col>
      <xdr:colOff>856956</xdr:colOff>
      <xdr:row>8</xdr:row>
      <xdr:rowOff>147423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506886-EF82-441A-B153-7356941135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6125" y="104775"/>
          <a:ext cx="2352381" cy="1719048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352132</xdr:colOff>
      <xdr:row>10</xdr:row>
      <xdr:rowOff>90273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E1D066-03DB-46B2-AB7F-3BE8E9BC6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352132</xdr:colOff>
      <xdr:row>10</xdr:row>
      <xdr:rowOff>90273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D710AF-C73C-410D-B776-CE52D6E2A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352132</xdr:colOff>
      <xdr:row>10</xdr:row>
      <xdr:rowOff>90273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2AFB086-6524-4789-BC84-CCCB538E4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4695826</xdr:colOff>
      <xdr:row>0</xdr:row>
      <xdr:rowOff>85725</xdr:rowOff>
    </xdr:from>
    <xdr:to>
      <xdr:col>3</xdr:col>
      <xdr:colOff>523582</xdr:colOff>
      <xdr:row>10</xdr:row>
      <xdr:rowOff>80748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9C834A-1E95-45C0-AFB5-3C258181BA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6" y="85725"/>
          <a:ext cx="2352381" cy="190002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352132</xdr:colOff>
      <xdr:row>10</xdr:row>
      <xdr:rowOff>90273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46858D0-540C-4D89-88CA-1AEB989A14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4124326</xdr:colOff>
      <xdr:row>0</xdr:row>
      <xdr:rowOff>95250</xdr:rowOff>
    </xdr:from>
    <xdr:to>
      <xdr:col>3</xdr:col>
      <xdr:colOff>94957</xdr:colOff>
      <xdr:row>10</xdr:row>
      <xdr:rowOff>90273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FE43657-62D5-4D1D-8F0F-B1CCD1D4E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86326" y="95250"/>
          <a:ext cx="2352381" cy="190002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838201</xdr:colOff>
      <xdr:row>0</xdr:row>
      <xdr:rowOff>76200</xdr:rowOff>
    </xdr:from>
    <xdr:to>
      <xdr:col>4</xdr:col>
      <xdr:colOff>256882</xdr:colOff>
      <xdr:row>10</xdr:row>
      <xdr:rowOff>71223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4353FB5-CC61-4851-8025-213091EA23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7476" y="76200"/>
          <a:ext cx="2352381" cy="190002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4695826</xdr:colOff>
      <xdr:row>0</xdr:row>
      <xdr:rowOff>85725</xdr:rowOff>
    </xdr:from>
    <xdr:to>
      <xdr:col>3</xdr:col>
      <xdr:colOff>523582</xdr:colOff>
      <xdr:row>10</xdr:row>
      <xdr:rowOff>80748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5A1C8B-677F-4283-BD2E-887FB9948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6" y="85725"/>
          <a:ext cx="2352381" cy="190002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266701</xdr:colOff>
      <xdr:row>0</xdr:row>
      <xdr:rowOff>104775</xdr:rowOff>
    </xdr:from>
    <xdr:to>
      <xdr:col>3</xdr:col>
      <xdr:colOff>1152232</xdr:colOff>
      <xdr:row>10</xdr:row>
      <xdr:rowOff>99798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5FB9915-0862-431B-B565-075980562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6" y="104775"/>
          <a:ext cx="2352381" cy="19000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0</xdr:row>
      <xdr:rowOff>133350</xdr:rowOff>
    </xdr:from>
    <xdr:to>
      <xdr:col>3</xdr:col>
      <xdr:colOff>895056</xdr:colOff>
      <xdr:row>10</xdr:row>
      <xdr:rowOff>42648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DF33D-FAF7-4E1E-A99A-0E684CC95E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86150" y="133350"/>
          <a:ext cx="2352381" cy="171904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2214563</xdr:colOff>
      <xdr:row>1</xdr:row>
      <xdr:rowOff>46037</xdr:rowOff>
    </xdr:from>
    <xdr:to>
      <xdr:col>2</xdr:col>
      <xdr:colOff>1072857</xdr:colOff>
      <xdr:row>11</xdr:row>
      <xdr:rowOff>117260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73C9F5C-27DA-4D41-B059-29BFC84B2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1438" y="204787"/>
          <a:ext cx="2350794" cy="16904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28575</xdr:rowOff>
    </xdr:from>
    <xdr:to>
      <xdr:col>3</xdr:col>
      <xdr:colOff>1190331</xdr:colOff>
      <xdr:row>8</xdr:row>
      <xdr:rowOff>71223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F87335-2031-46CB-88AD-B3B2D1A352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6650" y="28575"/>
          <a:ext cx="2352381" cy="171904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742950</xdr:colOff>
      <xdr:row>0</xdr:row>
      <xdr:rowOff>123825</xdr:rowOff>
    </xdr:from>
    <xdr:to>
      <xdr:col>7</xdr:col>
      <xdr:colOff>333081</xdr:colOff>
      <xdr:row>9</xdr:row>
      <xdr:rowOff>128373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EBF9F6-FE40-49BF-AF41-7E7DA3004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5" y="123825"/>
          <a:ext cx="2352381" cy="171904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428626</xdr:colOff>
      <xdr:row>0</xdr:row>
      <xdr:rowOff>95250</xdr:rowOff>
    </xdr:from>
    <xdr:to>
      <xdr:col>3</xdr:col>
      <xdr:colOff>1333207</xdr:colOff>
      <xdr:row>10</xdr:row>
      <xdr:rowOff>4548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99244AE-D56E-45DB-9D68-97ECBDAA6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0651" y="95250"/>
          <a:ext cx="2352381" cy="171904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4029076</xdr:colOff>
      <xdr:row>0</xdr:row>
      <xdr:rowOff>85725</xdr:rowOff>
    </xdr:from>
    <xdr:to>
      <xdr:col>3</xdr:col>
      <xdr:colOff>704557</xdr:colOff>
      <xdr:row>9</xdr:row>
      <xdr:rowOff>175998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333AB9-A9A7-4556-9341-59BB3E026A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1" y="85725"/>
          <a:ext cx="2352381" cy="171904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5219701</xdr:colOff>
      <xdr:row>0</xdr:row>
      <xdr:rowOff>38100</xdr:rowOff>
    </xdr:from>
    <xdr:to>
      <xdr:col>3</xdr:col>
      <xdr:colOff>304507</xdr:colOff>
      <xdr:row>10</xdr:row>
      <xdr:rowOff>33123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CC1FEE-DBB9-47A6-87E1-A4B68E569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1701" y="38100"/>
          <a:ext cx="2352381" cy="190002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190501</xdr:colOff>
      <xdr:row>0</xdr:row>
      <xdr:rowOff>123825</xdr:rowOff>
    </xdr:from>
    <xdr:to>
      <xdr:col>3</xdr:col>
      <xdr:colOff>1076032</xdr:colOff>
      <xdr:row>10</xdr:row>
      <xdr:rowOff>118848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9D9C4F2-FAF9-40FE-9DB7-E17530BDF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23825"/>
          <a:ext cx="2352381" cy="190002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133350</xdr:rowOff>
    </xdr:from>
    <xdr:to>
      <xdr:col>3</xdr:col>
      <xdr:colOff>866481</xdr:colOff>
      <xdr:row>11</xdr:row>
      <xdr:rowOff>42648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0160024-1BC5-4394-9058-3D2BCF5834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0" y="133350"/>
          <a:ext cx="2352381" cy="17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nale.org/estadisticas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9:F47"/>
  <sheetViews>
    <sheetView showGridLines="0" tabSelected="1" workbookViewId="0">
      <selection activeCell="E27" sqref="E27"/>
    </sheetView>
  </sheetViews>
  <sheetFormatPr baseColWidth="10" defaultColWidth="11.44140625" defaultRowHeight="18" x14ac:dyDescent="0.35"/>
  <cols>
    <col min="1" max="1" width="6.6640625" style="27" customWidth="1"/>
    <col min="2" max="2" width="11.44140625" style="27"/>
    <col min="3" max="3" width="21.109375" style="27" customWidth="1"/>
    <col min="4" max="4" width="17" style="27" customWidth="1"/>
    <col min="5" max="5" width="15.88671875" style="27" customWidth="1"/>
    <col min="6" max="6" width="23.6640625" style="27" customWidth="1"/>
    <col min="7" max="7" width="38.6640625" style="27" bestFit="1" customWidth="1"/>
    <col min="8" max="16384" width="11.44140625" style="27"/>
  </cols>
  <sheetData>
    <row r="9" spans="2:5" x14ac:dyDescent="0.35">
      <c r="E9" s="9"/>
    </row>
    <row r="10" spans="2:5" s="104" customFormat="1" ht="15.6" x14ac:dyDescent="0.3">
      <c r="B10" s="104" t="s">
        <v>230</v>
      </c>
    </row>
    <row r="11" spans="2:5" s="104" customFormat="1" ht="15.6" x14ac:dyDescent="0.3">
      <c r="B11" s="104" t="s">
        <v>231</v>
      </c>
    </row>
    <row r="12" spans="2:5" s="104" customFormat="1" ht="15.6" x14ac:dyDescent="0.3">
      <c r="B12" s="104" t="s">
        <v>232</v>
      </c>
    </row>
    <row r="13" spans="2:5" s="104" customFormat="1" ht="15.6" x14ac:dyDescent="0.3">
      <c r="B13" s="104" t="s">
        <v>233</v>
      </c>
    </row>
    <row r="14" spans="2:5" s="104" customFormat="1" ht="15.6" x14ac:dyDescent="0.3">
      <c r="B14" s="104" t="s">
        <v>706</v>
      </c>
    </row>
    <row r="15" spans="2:5" s="104" customFormat="1" ht="15.6" x14ac:dyDescent="0.3"/>
    <row r="16" spans="2:5" s="104" customFormat="1" ht="15.6" x14ac:dyDescent="0.3">
      <c r="B16" s="104" t="s">
        <v>234</v>
      </c>
    </row>
    <row r="17" spans="2:6" s="104" customFormat="1" ht="15.6" x14ac:dyDescent="0.3">
      <c r="C17" s="104" t="s">
        <v>251</v>
      </c>
    </row>
    <row r="18" spans="2:6" s="104" customFormat="1" ht="15.6" x14ac:dyDescent="0.3">
      <c r="C18" s="104" t="s">
        <v>252</v>
      </c>
    </row>
    <row r="19" spans="2:6" s="104" customFormat="1" ht="15.6" x14ac:dyDescent="0.3"/>
    <row r="20" spans="2:6" s="104" customFormat="1" ht="15.6" x14ac:dyDescent="0.3">
      <c r="B20" s="104" t="s">
        <v>682</v>
      </c>
    </row>
    <row r="21" spans="2:6" s="104" customFormat="1" ht="15.6" x14ac:dyDescent="0.3">
      <c r="B21" s="104" t="s">
        <v>681</v>
      </c>
    </row>
    <row r="22" spans="2:6" s="104" customFormat="1" ht="15.6" x14ac:dyDescent="0.3"/>
    <row r="23" spans="2:6" s="104" customFormat="1" ht="15.6" x14ac:dyDescent="0.3">
      <c r="B23" s="239" t="s">
        <v>683</v>
      </c>
    </row>
    <row r="24" spans="2:6" ht="19.5" customHeight="1" thickBot="1" x14ac:dyDescent="0.4"/>
    <row r="25" spans="2:6" ht="15" customHeight="1" x14ac:dyDescent="0.35">
      <c r="D25" s="131"/>
      <c r="E25" s="132"/>
      <c r="F25" s="133"/>
    </row>
    <row r="26" spans="2:6" ht="15" customHeight="1" x14ac:dyDescent="0.4">
      <c r="D26" s="211"/>
      <c r="E26" s="255" t="s">
        <v>715</v>
      </c>
      <c r="F26" s="134"/>
    </row>
    <row r="27" spans="2:6" ht="15" customHeight="1" x14ac:dyDescent="0.35">
      <c r="D27" s="211"/>
      <c r="E27"/>
      <c r="F27" s="134"/>
    </row>
    <row r="28" spans="2:6" ht="18.75" customHeight="1" x14ac:dyDescent="0.35">
      <c r="D28" s="212">
        <v>1</v>
      </c>
      <c r="E28" s="125" t="s">
        <v>43</v>
      </c>
      <c r="F28" s="134"/>
    </row>
    <row r="29" spans="2:6" ht="18.75" customHeight="1" x14ac:dyDescent="0.35">
      <c r="D29" s="212">
        <v>2</v>
      </c>
      <c r="E29" s="125" t="s">
        <v>236</v>
      </c>
      <c r="F29" s="134"/>
    </row>
    <row r="30" spans="2:6" ht="18.75" customHeight="1" x14ac:dyDescent="0.35">
      <c r="D30" s="212">
        <v>3</v>
      </c>
      <c r="E30" s="125" t="s">
        <v>237</v>
      </c>
      <c r="F30" s="134"/>
    </row>
    <row r="31" spans="2:6" ht="18.75" customHeight="1" x14ac:dyDescent="0.35">
      <c r="D31" s="212">
        <v>4</v>
      </c>
      <c r="E31" s="125" t="s">
        <v>243</v>
      </c>
      <c r="F31" s="134"/>
    </row>
    <row r="32" spans="2:6" ht="18.75" customHeight="1" x14ac:dyDescent="0.35">
      <c r="D32" s="212">
        <v>5</v>
      </c>
      <c r="E32" s="125" t="s">
        <v>688</v>
      </c>
      <c r="F32" s="134"/>
    </row>
    <row r="33" spans="4:6" ht="18.75" customHeight="1" x14ac:dyDescent="0.35">
      <c r="D33" s="212">
        <v>6</v>
      </c>
      <c r="E33" s="125" t="s">
        <v>244</v>
      </c>
      <c r="F33" s="134"/>
    </row>
    <row r="34" spans="4:6" ht="18.75" customHeight="1" x14ac:dyDescent="0.35">
      <c r="D34" s="212">
        <v>7</v>
      </c>
      <c r="E34" s="125" t="s">
        <v>185</v>
      </c>
      <c r="F34" s="134"/>
    </row>
    <row r="35" spans="4:6" ht="18.75" customHeight="1" x14ac:dyDescent="0.35">
      <c r="D35" s="212">
        <v>8</v>
      </c>
      <c r="E35" s="125" t="s">
        <v>184</v>
      </c>
      <c r="F35" s="134"/>
    </row>
    <row r="36" spans="4:6" ht="18.75" customHeight="1" x14ac:dyDescent="0.35">
      <c r="D36" s="212">
        <v>9</v>
      </c>
      <c r="E36" s="125" t="s">
        <v>56</v>
      </c>
      <c r="F36" s="134"/>
    </row>
    <row r="37" spans="4:6" ht="18.75" customHeight="1" x14ac:dyDescent="0.35">
      <c r="D37" s="212">
        <v>10</v>
      </c>
      <c r="E37" s="125" t="s">
        <v>549</v>
      </c>
      <c r="F37" s="134"/>
    </row>
    <row r="38" spans="4:6" ht="18.75" customHeight="1" x14ac:dyDescent="0.35">
      <c r="D38" s="212">
        <v>11</v>
      </c>
      <c r="E38" s="125" t="s">
        <v>594</v>
      </c>
      <c r="F38" s="134"/>
    </row>
    <row r="39" spans="4:6" ht="18.75" customHeight="1" x14ac:dyDescent="0.35">
      <c r="D39" s="212">
        <v>12</v>
      </c>
      <c r="E39" s="125" t="s">
        <v>550</v>
      </c>
      <c r="F39" s="134"/>
    </row>
    <row r="40" spans="4:6" ht="18.75" customHeight="1" x14ac:dyDescent="0.35">
      <c r="D40" s="212">
        <v>13</v>
      </c>
      <c r="E40" s="125" t="s">
        <v>576</v>
      </c>
      <c r="F40" s="134"/>
    </row>
    <row r="41" spans="4:6" ht="18.75" customHeight="1" x14ac:dyDescent="0.35">
      <c r="D41" s="212">
        <v>14</v>
      </c>
      <c r="E41" s="125" t="s">
        <v>69</v>
      </c>
      <c r="F41" s="134"/>
    </row>
    <row r="42" spans="4:6" ht="18.75" customHeight="1" x14ac:dyDescent="0.35">
      <c r="D42" s="212">
        <v>15</v>
      </c>
      <c r="E42" s="125" t="s">
        <v>434</v>
      </c>
      <c r="F42" s="134"/>
    </row>
    <row r="43" spans="4:6" ht="18.75" customHeight="1" x14ac:dyDescent="0.35">
      <c r="D43" s="212">
        <v>16</v>
      </c>
      <c r="E43" s="125" t="s">
        <v>351</v>
      </c>
      <c r="F43" s="134"/>
    </row>
    <row r="44" spans="4:6" ht="18.75" customHeight="1" x14ac:dyDescent="0.35">
      <c r="D44" s="212">
        <v>17</v>
      </c>
      <c r="E44" s="125" t="s">
        <v>548</v>
      </c>
      <c r="F44" s="134"/>
    </row>
    <row r="45" spans="4:6" ht="18.75" customHeight="1" x14ac:dyDescent="0.35">
      <c r="D45" s="212">
        <v>18</v>
      </c>
      <c r="E45" s="125" t="s">
        <v>65</v>
      </c>
      <c r="F45" s="134"/>
    </row>
    <row r="46" spans="4:6" ht="18.75" customHeight="1" x14ac:dyDescent="0.35">
      <c r="D46" s="212">
        <v>19</v>
      </c>
      <c r="E46" s="125" t="s">
        <v>186</v>
      </c>
      <c r="F46" s="134"/>
    </row>
    <row r="47" spans="4:6" ht="9" customHeight="1" thickBot="1" x14ac:dyDescent="0.4">
      <c r="D47" s="237"/>
      <c r="E47" s="253"/>
      <c r="F47" s="254"/>
    </row>
  </sheetData>
  <hyperlinks>
    <hyperlink ref="E28" location="'Producción leche'!A1" display="Producción de leche" xr:uid="{00000000-0004-0000-0000-000000000000}"/>
    <hyperlink ref="E29" location="Tierra!A1" display="Tierra" xr:uid="{00000000-0004-0000-0000-000001000000}"/>
    <hyperlink ref="E30" location="'Animales lecheros'!A1" display="Rodeo lechero" xr:uid="{00000000-0004-0000-0000-000002000000}"/>
    <hyperlink ref="E36" location="'Asistencia técnica'!A1" display="Asistencia técnica" xr:uid="{00000000-0004-0000-0000-000003000000}"/>
    <hyperlink ref="E35" location="'Manejo de las vacas'!A1" display="Manejo de las vacas" xr:uid="{00000000-0004-0000-0000-000004000000}"/>
    <hyperlink ref="E31" location="Personas!A1" display="Personas" xr:uid="{00000000-0004-0000-0000-000005000000}"/>
    <hyperlink ref="E33" location="Infraestructura!A1" display="Infraestructura" xr:uid="{00000000-0004-0000-0000-000006000000}"/>
    <hyperlink ref="E34" location="Maquinarias!A1" display="Maquinaria" xr:uid="{00000000-0004-0000-0000-000007000000}"/>
    <hyperlink ref="D28" location="'Producción leche'!A1" display="'Producción leche'!A1" xr:uid="{00000000-0004-0000-0000-000009000000}"/>
    <hyperlink ref="D29" location="Tierra!A1" display="Tierra!A1" xr:uid="{00000000-0004-0000-0000-00000A000000}"/>
    <hyperlink ref="D30" location="'Animales lecheros'!A1" display="'Animales lecheros'!A1" xr:uid="{00000000-0004-0000-0000-00000B000000}"/>
    <hyperlink ref="D35" location="'Manejo de las vacas'!A1" display="'Manejo de las vacas'!A1" xr:uid="{00000000-0004-0000-0000-00000C000000}"/>
    <hyperlink ref="D31" location="Personas!A1" display="Personas!A1" xr:uid="{00000000-0004-0000-0000-00000D000000}"/>
    <hyperlink ref="D33" location="Infraestructura!A1" display="Infraestructura!A1" xr:uid="{00000000-0004-0000-0000-00000E000000}"/>
    <hyperlink ref="D34" location="Maquinarias!A1" display="Maquinarias!A1" xr:uid="{00000000-0004-0000-0000-00000F000000}"/>
    <hyperlink ref="D36" location="'Asistencia técnica'!A1" display="'Asistencia técnica'!A1" xr:uid="{00000000-0004-0000-0000-000010000000}"/>
    <hyperlink ref="B23" r:id="rId1" display="Este libro está disponible en la web del INALE: www.inale.org en la Sección Estadísticas/ Uruguay / Encuesta Lechera" xr:uid="{00000000-0004-0000-0000-000012000000}"/>
    <hyperlink ref="E45" location="'Bienestar animal'!A1" display="Bienestar animal" xr:uid="{00000000-0004-0000-0000-000013000000}"/>
    <hyperlink ref="D45" location="'Bienestar animal'!A1" display="'Bienestar animal'!A1" xr:uid="{00000000-0004-0000-0000-000014000000}"/>
    <hyperlink ref="D43" location="Arrendamientos!A1" display="Arrendamientos!A1" xr:uid="{00000000-0004-0000-0000-000015000000}"/>
    <hyperlink ref="E43" location="Arrendamientos!A1" display="Arrendamiento" xr:uid="{00000000-0004-0000-0000-000016000000}"/>
    <hyperlink ref="E37" location="'Usos de Suelo'!A1" display="Usos de suelo" xr:uid="{00000000-0004-0000-0000-000017000000}"/>
    <hyperlink ref="D37" location="'Usos de Suelo'!A1" display="'Usos de Suelo'!A1" xr:uid="{00000000-0004-0000-0000-000018000000}"/>
    <hyperlink ref="E41" location="Tecnologías!A1" display="Tecnologías" xr:uid="{00000000-0004-0000-0000-000019000000}"/>
    <hyperlink ref="E40" location="Alimentación!A1" display="Alimentación" xr:uid="{00000000-0004-0000-0000-00001A000000}"/>
    <hyperlink ref="E42" location="Económico!A1" display="Económico" xr:uid="{00000000-0004-0000-0000-00001B000000}"/>
    <hyperlink ref="E44" location="Innovación!A1" display="Innovación" xr:uid="{00000000-0004-0000-0000-00001C000000}"/>
    <hyperlink ref="D41" location="Tecnologías!A1" display="Tecnologías!A1" xr:uid="{00000000-0004-0000-0000-00001D000000}"/>
    <hyperlink ref="D40" location="Alimentación!A1" display="Alimentación!A1" xr:uid="{00000000-0004-0000-0000-00001E000000}"/>
    <hyperlink ref="D42" location="Económico!A1" display="Económico!A1" xr:uid="{00000000-0004-0000-0000-00001F000000}"/>
    <hyperlink ref="D44" location="Innovación!A1" display="Innovación!A1" xr:uid="{00000000-0004-0000-0000-000020000000}"/>
    <hyperlink ref="E38" location="Fertilizantes!A1" display="Fertilizantes" xr:uid="{C6C5950D-CAB9-4116-BA68-C279F503585B}"/>
    <hyperlink ref="D38" location="Fertilizantes!A1" display="Fertilizantes!A1" xr:uid="{6857A4E1-23E1-45A0-AB63-80A09D2AA798}"/>
    <hyperlink ref="D39" location="'Producción Reservas'!A1" display="'Producción Reservas'!A1" xr:uid="{91C7809B-00F4-4720-BECB-CC6F6A675DA1}"/>
    <hyperlink ref="E39" location="'Producción Reservas'!A1" display="Producción de reservas" xr:uid="{84FE3127-C691-4B19-8A01-E9839DF473A5}"/>
    <hyperlink ref="D32" location="Género!A1" display="Género!A1" xr:uid="{1B467A7C-44A9-4E85-90B1-C591B3F6906C}"/>
    <hyperlink ref="E32" location="Género!A1" display="Género" xr:uid="{C4A05353-93F1-4DF1-9A38-253EA0CCC2A4}"/>
    <hyperlink ref="E46" location="'Elaboración de quesos'!A1" display="Elaboración de quesos" xr:uid="{FB743C2D-65E9-412D-B993-07E0996BDD60}"/>
    <hyperlink ref="D46" location="'Elaboración de quesos'!A1" display="'Elaboración de quesos'!A1" xr:uid="{C5B79D4D-0F5E-4A19-BC39-A43A688CB452}"/>
  </hyperlinks>
  <pageMargins left="0.7" right="0.7" top="0.75" bottom="0.75" header="0.3" footer="0.3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tabColor theme="2" tint="-9.9978637043366805E-2"/>
  </sheetPr>
  <dimension ref="B2:I128"/>
  <sheetViews>
    <sheetView showGridLines="0" workbookViewId="0">
      <selection activeCell="C14" sqref="C14"/>
    </sheetView>
  </sheetViews>
  <sheetFormatPr baseColWidth="10" defaultColWidth="11.44140625" defaultRowHeight="16.5" customHeight="1" x14ac:dyDescent="0.3"/>
  <cols>
    <col min="1" max="1" width="4.33203125" style="1" customWidth="1"/>
    <col min="2" max="2" width="55.88671875" style="1" customWidth="1"/>
    <col min="3" max="3" width="24.44140625" style="1" customWidth="1"/>
    <col min="4" max="4" width="21.44140625" style="1" customWidth="1"/>
    <col min="5" max="5" width="22.33203125" style="1" customWidth="1"/>
    <col min="6" max="6" width="20" style="1" customWidth="1"/>
    <col min="7" max="7" width="17.109375" style="1" customWidth="1"/>
    <col min="8" max="8" width="15.44140625" style="1" customWidth="1"/>
    <col min="9" max="9" width="14.109375" style="1" bestFit="1" customWidth="1"/>
    <col min="10" max="11" width="11.44140625" style="1"/>
    <col min="12" max="12" width="14.33203125" style="1" customWidth="1"/>
    <col min="13" max="13" width="13.6640625" style="1" customWidth="1"/>
    <col min="14" max="16384" width="11.44140625" style="1"/>
  </cols>
  <sheetData>
    <row r="2" spans="2:9" ht="16.5" customHeight="1" x14ac:dyDescent="0.3">
      <c r="I2" s="22" t="s">
        <v>44</v>
      </c>
    </row>
    <row r="13" spans="2:9" ht="16.5" customHeight="1" x14ac:dyDescent="0.4">
      <c r="C13" s="23" t="s">
        <v>45</v>
      </c>
    </row>
    <row r="15" spans="2:9" ht="16.5" customHeight="1" x14ac:dyDescent="0.3">
      <c r="B15" s="24" t="s">
        <v>60</v>
      </c>
    </row>
    <row r="16" spans="2:9" ht="16.5" customHeight="1" thickBot="1" x14ac:dyDescent="0.35"/>
    <row r="17" spans="2:6" s="7" customFormat="1" ht="33.75" customHeight="1" thickBot="1" x14ac:dyDescent="0.35">
      <c r="B17" s="84" t="s">
        <v>9</v>
      </c>
      <c r="C17" s="85" t="s">
        <v>8</v>
      </c>
      <c r="D17" s="85" t="s">
        <v>7</v>
      </c>
      <c r="E17" s="83" t="s">
        <v>46</v>
      </c>
    </row>
    <row r="18" spans="2:6" ht="16.5" customHeight="1" thickTop="1" thickBot="1" x14ac:dyDescent="0.35">
      <c r="B18" s="81" t="s">
        <v>25</v>
      </c>
      <c r="C18" s="82">
        <v>2292.4189911341841</v>
      </c>
      <c r="D18" s="82">
        <v>526.81162270478114</v>
      </c>
      <c r="E18" s="80">
        <f>SUM(B18:D18)</f>
        <v>2819.2306138389654</v>
      </c>
    </row>
    <row r="19" spans="2:6" ht="16.5" customHeight="1" thickTop="1" x14ac:dyDescent="0.3">
      <c r="B19" s="88" t="s">
        <v>301</v>
      </c>
      <c r="C19" s="25"/>
      <c r="D19" s="25"/>
      <c r="E19" s="65"/>
    </row>
    <row r="20" spans="2:6" ht="16.5" customHeight="1" x14ac:dyDescent="0.3">
      <c r="B20" s="92" t="s">
        <v>49</v>
      </c>
      <c r="C20" s="33">
        <v>0.19676728973980509</v>
      </c>
      <c r="D20" s="33">
        <v>0.26782876481973811</v>
      </c>
      <c r="E20" s="66">
        <f t="shared" ref="E20:E21" si="0">SUMPRODUCT($C$18:$D$18,C20:D20)/$E$18</f>
        <v>0.21004609382730682</v>
      </c>
      <c r="F20" s="6"/>
    </row>
    <row r="21" spans="2:6" ht="16.5" customHeight="1" x14ac:dyDescent="0.3">
      <c r="B21" s="57" t="s">
        <v>48</v>
      </c>
      <c r="C21" s="31">
        <v>0.57775056970758532</v>
      </c>
      <c r="D21" s="31">
        <v>0.37328812662208294</v>
      </c>
      <c r="E21" s="66">
        <f t="shared" si="0"/>
        <v>0.53954397855632652</v>
      </c>
      <c r="F21" s="6"/>
    </row>
    <row r="22" spans="2:6" ht="16.5" customHeight="1" thickBot="1" x14ac:dyDescent="0.35">
      <c r="B22" s="86" t="s">
        <v>47</v>
      </c>
      <c r="C22" s="32">
        <v>0.22548214055260959</v>
      </c>
      <c r="D22" s="32">
        <v>0.35888310855817901</v>
      </c>
      <c r="E22" s="68">
        <f>SUMPRODUCT($C$18:$D$18,C22:D22)/$E$18</f>
        <v>0.2504099276163666</v>
      </c>
      <c r="F22" s="6"/>
    </row>
    <row r="23" spans="2:6" ht="16.5" customHeight="1" x14ac:dyDescent="0.3">
      <c r="B23" s="88" t="s">
        <v>302</v>
      </c>
      <c r="C23" s="25"/>
      <c r="D23" s="25"/>
      <c r="E23" s="66"/>
    </row>
    <row r="24" spans="2:6" ht="16.5" customHeight="1" x14ac:dyDescent="0.3">
      <c r="B24" s="92" t="s">
        <v>52</v>
      </c>
      <c r="C24" s="33">
        <v>0.45793620719362399</v>
      </c>
      <c r="D24" s="33">
        <v>0.58501413425059801</v>
      </c>
      <c r="E24" s="66">
        <f t="shared" ref="E24:E25" si="1">SUMPRODUCT($C$18:$D$18,C24:D24)/$E$18</f>
        <v>0.48168244797088461</v>
      </c>
      <c r="F24" s="6"/>
    </row>
    <row r="25" spans="2:6" ht="16.5" customHeight="1" x14ac:dyDescent="0.3">
      <c r="B25" s="57" t="s">
        <v>51</v>
      </c>
      <c r="C25" s="31">
        <v>0.45633375551921584</v>
      </c>
      <c r="D25" s="31">
        <v>0.16908547286739947</v>
      </c>
      <c r="E25" s="66">
        <f t="shared" si="1"/>
        <v>0.40265750315442472</v>
      </c>
      <c r="F25" s="6"/>
    </row>
    <row r="26" spans="2:6" ht="16.5" customHeight="1" thickBot="1" x14ac:dyDescent="0.35">
      <c r="B26" s="86" t="s">
        <v>50</v>
      </c>
      <c r="C26" s="32">
        <v>8.5730037287160193E-2</v>
      </c>
      <c r="D26" s="32">
        <v>0.24590039288200244</v>
      </c>
      <c r="E26" s="68">
        <f t="shared" ref="E26" si="2">SUMPRODUCT($C$18:$D$18,C26:D26)/$E$18</f>
        <v>0.11566004887469059</v>
      </c>
      <c r="F26" s="6"/>
    </row>
    <row r="27" spans="2:6" ht="16.5" customHeight="1" x14ac:dyDescent="0.3">
      <c r="B27" s="88" t="s">
        <v>300</v>
      </c>
      <c r="C27" s="25"/>
      <c r="D27" s="25"/>
      <c r="E27" s="66"/>
    </row>
    <row r="28" spans="2:6" ht="16.5" customHeight="1" x14ac:dyDescent="0.3">
      <c r="B28" s="92" t="s">
        <v>298</v>
      </c>
      <c r="C28" s="33">
        <v>0.22424655157203333</v>
      </c>
      <c r="D28" s="33">
        <v>8.4790693743695689E-2</v>
      </c>
      <c r="E28" s="66">
        <f t="shared" ref="E28:E29" si="3">SUMPRODUCT($C$18:$D$18,C28:D28)/$E$18</f>
        <v>0.1981873259103932</v>
      </c>
      <c r="F28" s="6"/>
    </row>
    <row r="29" spans="2:6" ht="16.5" customHeight="1" x14ac:dyDescent="0.3">
      <c r="B29" s="57" t="s">
        <v>297</v>
      </c>
      <c r="C29" s="31">
        <v>0.28625571974823005</v>
      </c>
      <c r="D29" s="31">
        <v>5.8652493992636473E-2</v>
      </c>
      <c r="E29" s="66">
        <f t="shared" si="3"/>
        <v>0.2437249583041094</v>
      </c>
      <c r="F29" s="6"/>
    </row>
    <row r="30" spans="2:6" ht="16.5" customHeight="1" thickBot="1" x14ac:dyDescent="0.35">
      <c r="B30" s="86" t="s">
        <v>299</v>
      </c>
      <c r="C30" s="32">
        <v>0.48949772867973668</v>
      </c>
      <c r="D30" s="32">
        <v>0.85655681226366787</v>
      </c>
      <c r="E30" s="68">
        <f>SUMPRODUCT($C$18:$D$18,C30:D30)/$E$18</f>
        <v>0.55808771578549743</v>
      </c>
      <c r="F30" s="6"/>
    </row>
    <row r="31" spans="2:6" ht="14.25" customHeight="1" thickBot="1" x14ac:dyDescent="0.35">
      <c r="B31" s="69" t="s">
        <v>290</v>
      </c>
      <c r="C31" s="70">
        <v>0.37595677622692486</v>
      </c>
      <c r="D31" s="70">
        <v>0.12709030100334445</v>
      </c>
      <c r="E31" s="68">
        <f>SUMPRODUCT($C$18:$D$18,C31:D31)/$E$18</f>
        <v>0.32945268713049369</v>
      </c>
    </row>
    <row r="34" spans="2:9" ht="16.5" customHeight="1" x14ac:dyDescent="0.3">
      <c r="B34" s="24" t="s">
        <v>58</v>
      </c>
    </row>
    <row r="35" spans="2:9" ht="16.5" customHeight="1" thickBot="1" x14ac:dyDescent="0.35"/>
    <row r="36" spans="2:9" ht="33.75" customHeight="1" thickBot="1" x14ac:dyDescent="0.35">
      <c r="B36" s="84" t="s">
        <v>33</v>
      </c>
      <c r="C36" s="85" t="s">
        <v>245</v>
      </c>
      <c r="D36" s="85" t="s">
        <v>246</v>
      </c>
      <c r="E36" s="85" t="s">
        <v>247</v>
      </c>
      <c r="F36" s="85" t="s">
        <v>248</v>
      </c>
      <c r="G36" s="85" t="s">
        <v>249</v>
      </c>
      <c r="H36" s="83" t="s">
        <v>1</v>
      </c>
    </row>
    <row r="37" spans="2:9" ht="16.5" customHeight="1" thickTop="1" thickBot="1" x14ac:dyDescent="0.35">
      <c r="B37" s="81" t="s">
        <v>57</v>
      </c>
      <c r="C37" s="82">
        <v>444.50690209230385</v>
      </c>
      <c r="D37" s="82">
        <v>441.78887736118099</v>
      </c>
      <c r="E37" s="82">
        <v>452.32651913379618</v>
      </c>
      <c r="F37" s="82">
        <v>440.2434737287864</v>
      </c>
      <c r="G37" s="82">
        <v>442.13422768393247</v>
      </c>
      <c r="H37" s="80">
        <v>2220.9999999999995</v>
      </c>
    </row>
    <row r="38" spans="2:9" ht="16.5" customHeight="1" thickTop="1" x14ac:dyDescent="0.3">
      <c r="B38" s="88" t="s">
        <v>301</v>
      </c>
      <c r="C38" s="25"/>
      <c r="D38" s="25"/>
      <c r="E38" s="25"/>
      <c r="F38" s="25"/>
      <c r="G38" s="25"/>
      <c r="H38" s="65"/>
    </row>
    <row r="39" spans="2:9" ht="16.5" customHeight="1" x14ac:dyDescent="0.3">
      <c r="B39" s="92" t="s">
        <v>49</v>
      </c>
      <c r="C39" s="33">
        <v>0.18240433711792781</v>
      </c>
      <c r="D39" s="33">
        <v>0.55268924387325757</v>
      </c>
      <c r="E39" s="33">
        <v>0.54276916495973315</v>
      </c>
      <c r="F39" s="33">
        <v>0.77803602235558644</v>
      </c>
      <c r="G39" s="33">
        <v>0.90080016142089969</v>
      </c>
      <c r="H39" s="66">
        <v>0.59052710459954627</v>
      </c>
    </row>
    <row r="40" spans="2:9" ht="16.5" customHeight="1" thickBot="1" x14ac:dyDescent="0.35">
      <c r="B40" s="57" t="s">
        <v>48</v>
      </c>
      <c r="C40" s="31">
        <v>0.30838974170838207</v>
      </c>
      <c r="D40" s="31">
        <v>0.1759158372429199</v>
      </c>
      <c r="E40" s="31">
        <v>0.25810809191621908</v>
      </c>
      <c r="F40" s="31">
        <v>0.16005377537480209</v>
      </c>
      <c r="G40" s="31">
        <v>6.0485914516827097E-2</v>
      </c>
      <c r="H40" s="68">
        <v>0.19304533403927657</v>
      </c>
    </row>
    <row r="41" spans="2:9" ht="16.5" customHeight="1" thickTop="1" thickBot="1" x14ac:dyDescent="0.35">
      <c r="B41" s="86" t="s">
        <v>47</v>
      </c>
      <c r="C41" s="32">
        <v>0.50920592117369012</v>
      </c>
      <c r="D41" s="32">
        <v>0.2713949188838225</v>
      </c>
      <c r="E41" s="32">
        <v>0.19912274312404771</v>
      </c>
      <c r="F41" s="32">
        <v>6.1910202269611497E-2</v>
      </c>
      <c r="G41" s="32">
        <v>3.8713924062273253E-2</v>
      </c>
      <c r="H41" s="66">
        <v>0.21642756136117711</v>
      </c>
    </row>
    <row r="42" spans="2:9" ht="16.5" customHeight="1" x14ac:dyDescent="0.3">
      <c r="B42" s="88" t="s">
        <v>302</v>
      </c>
      <c r="C42" s="25"/>
      <c r="D42" s="25"/>
      <c r="E42" s="25"/>
      <c r="F42" s="25"/>
      <c r="G42" s="25"/>
      <c r="H42" s="66"/>
    </row>
    <row r="43" spans="2:9" ht="16.5" customHeight="1" x14ac:dyDescent="0.3">
      <c r="B43" s="92" t="s">
        <v>52</v>
      </c>
      <c r="C43" s="33">
        <v>0.12352554091111646</v>
      </c>
      <c r="D43" s="33">
        <v>0.24188377310802162</v>
      </c>
      <c r="E43" s="33">
        <v>0.39853227167947236</v>
      </c>
      <c r="F43" s="33">
        <v>0.64764551427209927</v>
      </c>
      <c r="G43" s="33">
        <v>0.91077218030766027</v>
      </c>
      <c r="H43" s="66">
        <v>0.46368369958963085</v>
      </c>
    </row>
    <row r="44" spans="2:9" ht="16.5" customHeight="1" x14ac:dyDescent="0.3">
      <c r="B44" s="57" t="s">
        <v>51</v>
      </c>
      <c r="C44" s="31">
        <v>0.69123078381343683</v>
      </c>
      <c r="D44" s="31">
        <v>0.62391697326994788</v>
      </c>
      <c r="E44" s="31">
        <v>0.50230667536092743</v>
      </c>
      <c r="F44" s="31">
        <v>0.34178001804502328</v>
      </c>
      <c r="G44" s="31">
        <v>6.9172863731023188E-2</v>
      </c>
      <c r="H44" s="66">
        <v>0.44626437488184167</v>
      </c>
    </row>
    <row r="45" spans="2:9" ht="16.5" customHeight="1" thickBot="1" x14ac:dyDescent="0.35">
      <c r="B45" s="86" t="s">
        <v>50</v>
      </c>
      <c r="C45" s="32">
        <v>0.18524367527544677</v>
      </c>
      <c r="D45" s="32">
        <v>0.13419925362203047</v>
      </c>
      <c r="E45" s="32">
        <v>9.9161052959600163E-2</v>
      </c>
      <c r="F45" s="32">
        <v>1.0574467682877509E-2</v>
      </c>
      <c r="G45" s="32">
        <v>2.005495596131655E-2</v>
      </c>
      <c r="H45" s="66">
        <v>9.0051925528527477E-2</v>
      </c>
      <c r="I45" s="6"/>
    </row>
    <row r="46" spans="2:9" ht="16.5" customHeight="1" x14ac:dyDescent="0.3">
      <c r="B46" s="88" t="s">
        <v>300</v>
      </c>
      <c r="C46" s="25"/>
      <c r="D46" s="25"/>
      <c r="E46" s="25"/>
      <c r="F46" s="25"/>
      <c r="G46" s="25"/>
      <c r="H46" s="66"/>
    </row>
    <row r="47" spans="2:9" ht="16.5" customHeight="1" x14ac:dyDescent="0.3">
      <c r="B47" s="92" t="s">
        <v>298</v>
      </c>
      <c r="C47" s="33">
        <v>2.7320776643531938E-2</v>
      </c>
      <c r="D47" s="33">
        <v>2.6942588239136218E-2</v>
      </c>
      <c r="E47" s="33">
        <v>0.16512946941070869</v>
      </c>
      <c r="F47" s="33">
        <v>0.42579509462783821</v>
      </c>
      <c r="G47" s="33">
        <v>0.7908648097068024</v>
      </c>
      <c r="H47" s="66">
        <v>0.28629516483685513</v>
      </c>
    </row>
    <row r="48" spans="2:9" ht="16.5" customHeight="1" thickBot="1" x14ac:dyDescent="0.35">
      <c r="B48" s="57" t="s">
        <v>297</v>
      </c>
      <c r="C48" s="31">
        <v>0.15968494573832331</v>
      </c>
      <c r="D48" s="31">
        <v>0.26850072756274324</v>
      </c>
      <c r="E48" s="31">
        <v>0.312370563592206</v>
      </c>
      <c r="F48" s="31">
        <v>0.26754657101779217</v>
      </c>
      <c r="G48" s="31">
        <v>0.11959566301418188</v>
      </c>
      <c r="H48" s="71">
        <v>0.22582537287765442</v>
      </c>
    </row>
    <row r="49" spans="2:9" ht="16.5" customHeight="1" thickBot="1" x14ac:dyDescent="0.35">
      <c r="B49" s="86" t="s">
        <v>299</v>
      </c>
      <c r="C49" s="32">
        <v>0.81299427761814458</v>
      </c>
      <c r="D49" s="32">
        <v>0.70455668419812056</v>
      </c>
      <c r="E49" s="32">
        <v>0.52249996699708523</v>
      </c>
      <c r="F49" s="32">
        <v>0.30665833435436957</v>
      </c>
      <c r="G49" s="32">
        <v>8.9539527279015735E-2</v>
      </c>
      <c r="H49" s="66">
        <v>0.48787946228549034</v>
      </c>
      <c r="I49" s="6"/>
    </row>
    <row r="50" spans="2:9" ht="14.25" customHeight="1" thickBot="1" x14ac:dyDescent="0.35">
      <c r="B50" s="69" t="s">
        <v>290</v>
      </c>
      <c r="C50" s="70">
        <v>3.3745257788787231E-2</v>
      </c>
      <c r="D50" s="70">
        <v>0.18787254331924705</v>
      </c>
      <c r="E50" s="70">
        <v>0.30287854946544934</v>
      </c>
      <c r="F50" s="70">
        <v>0.52925259294937443</v>
      </c>
      <c r="G50" s="70">
        <v>0.83006466593298112</v>
      </c>
      <c r="H50" s="71">
        <v>0.37595677622692486</v>
      </c>
    </row>
    <row r="51" spans="2:9" ht="16.5" customHeight="1" x14ac:dyDescent="0.3">
      <c r="B51" s="7"/>
      <c r="C51" s="26"/>
      <c r="D51" s="26"/>
      <c r="E51" s="26"/>
      <c r="F51" s="26"/>
      <c r="G51" s="26"/>
      <c r="H51" s="26"/>
      <c r="I51" s="26"/>
    </row>
    <row r="52" spans="2:9" ht="16.5" customHeight="1" x14ac:dyDescent="0.3">
      <c r="B52" s="7"/>
      <c r="C52" s="26"/>
      <c r="D52" s="26"/>
      <c r="E52" s="26"/>
      <c r="F52" s="26"/>
      <c r="G52" s="26"/>
      <c r="H52" s="26"/>
      <c r="I52" s="26"/>
    </row>
    <row r="53" spans="2:9" ht="16.5" customHeight="1" x14ac:dyDescent="0.3">
      <c r="B53" s="24" t="s">
        <v>59</v>
      </c>
    </row>
    <row r="54" spans="2:9" ht="16.5" customHeight="1" thickBot="1" x14ac:dyDescent="0.35"/>
    <row r="55" spans="2:9" ht="33" customHeight="1" thickBot="1" x14ac:dyDescent="0.35">
      <c r="B55" s="84" t="s">
        <v>37</v>
      </c>
      <c r="C55" s="85" t="s">
        <v>245</v>
      </c>
      <c r="D55" s="85" t="s">
        <v>246</v>
      </c>
      <c r="E55" s="85" t="s">
        <v>250</v>
      </c>
      <c r="F55" s="83" t="s">
        <v>1</v>
      </c>
    </row>
    <row r="56" spans="2:9" ht="16.5" customHeight="1" thickTop="1" thickBot="1" x14ac:dyDescent="0.35">
      <c r="B56" s="81" t="s">
        <v>57</v>
      </c>
      <c r="C56" s="82">
        <v>337.25786376779314</v>
      </c>
      <c r="D56" s="82">
        <v>149.74213623220697</v>
      </c>
      <c r="E56" s="82">
        <v>110.99999999999997</v>
      </c>
      <c r="F56" s="80">
        <v>598.00000000000011</v>
      </c>
    </row>
    <row r="57" spans="2:9" ht="16.5" customHeight="1" thickTop="1" x14ac:dyDescent="0.3">
      <c r="B57" s="88" t="s">
        <v>301</v>
      </c>
      <c r="C57" s="25"/>
      <c r="D57" s="25"/>
      <c r="E57" s="25"/>
      <c r="F57" s="65"/>
    </row>
    <row r="58" spans="2:9" ht="16.5" customHeight="1" x14ac:dyDescent="0.3">
      <c r="B58" s="92" t="s">
        <v>49</v>
      </c>
      <c r="C58" s="33">
        <v>0.27460466697453045</v>
      </c>
      <c r="D58" s="33">
        <v>0.45315942962521466</v>
      </c>
      <c r="E58" s="33">
        <v>0.56991653600433723</v>
      </c>
      <c r="F58" s="66">
        <v>0.37413107007830421</v>
      </c>
    </row>
    <row r="59" spans="2:9" ht="16.5" customHeight="1" thickBot="1" x14ac:dyDescent="0.35">
      <c r="B59" s="57" t="s">
        <v>48</v>
      </c>
      <c r="C59" s="31">
        <v>0.23248452205606124</v>
      </c>
      <c r="D59" s="31">
        <v>0.28356605632871223</v>
      </c>
      <c r="E59" s="31">
        <v>0.43008346399566277</v>
      </c>
      <c r="F59" s="68">
        <v>0.28195365352646462</v>
      </c>
    </row>
    <row r="60" spans="2:9" ht="16.5" customHeight="1" thickTop="1" thickBot="1" x14ac:dyDescent="0.35">
      <c r="B60" s="86" t="s">
        <v>47</v>
      </c>
      <c r="C60" s="32">
        <v>0.49291081096940831</v>
      </c>
      <c r="D60" s="32">
        <v>0.2632745140460731</v>
      </c>
      <c r="E60" s="32">
        <v>0</v>
      </c>
      <c r="F60" s="66">
        <v>0.34391527639523123</v>
      </c>
    </row>
    <row r="61" spans="2:9" ht="16.5" customHeight="1" x14ac:dyDescent="0.3">
      <c r="B61" s="88" t="s">
        <v>302</v>
      </c>
      <c r="C61" s="25"/>
      <c r="D61" s="25"/>
      <c r="E61" s="25"/>
      <c r="F61" s="66"/>
    </row>
    <row r="62" spans="2:9" ht="16.5" customHeight="1" x14ac:dyDescent="0.3">
      <c r="B62" s="92" t="s">
        <v>52</v>
      </c>
      <c r="C62" s="33">
        <v>0</v>
      </c>
      <c r="D62" s="33">
        <v>9.2090925607669114E-2</v>
      </c>
      <c r="E62" s="33">
        <v>0.2493624518682335</v>
      </c>
      <c r="F62" s="66">
        <v>6.9346361346935684E-2</v>
      </c>
    </row>
    <row r="63" spans="2:9" ht="16.5" customHeight="1" x14ac:dyDescent="0.3">
      <c r="B63" s="57" t="s">
        <v>51</v>
      </c>
      <c r="C63" s="31">
        <v>0.12002623026685051</v>
      </c>
      <c r="D63" s="31">
        <v>9.2090925607669114E-2</v>
      </c>
      <c r="E63" s="31">
        <v>0.10810810810810811</v>
      </c>
      <c r="F63" s="66">
        <v>0.11081886612707835</v>
      </c>
    </row>
    <row r="64" spans="2:9" ht="16.5" customHeight="1" thickBot="1" x14ac:dyDescent="0.35">
      <c r="B64" s="86" t="s">
        <v>50</v>
      </c>
      <c r="C64" s="32">
        <v>0.87997376973314978</v>
      </c>
      <c r="D64" s="32">
        <v>0.81581814878466186</v>
      </c>
      <c r="E64" s="32">
        <v>0.64252944002365842</v>
      </c>
      <c r="F64" s="66">
        <v>0.81983477252598602</v>
      </c>
    </row>
    <row r="65" spans="2:9" ht="16.5" customHeight="1" x14ac:dyDescent="0.3">
      <c r="B65" s="88" t="s">
        <v>300</v>
      </c>
      <c r="C65" s="25"/>
      <c r="D65" s="25"/>
      <c r="E65" s="25"/>
      <c r="F65" s="66"/>
    </row>
    <row r="66" spans="2:9" ht="16.5" customHeight="1" x14ac:dyDescent="0.3">
      <c r="B66" s="92" t="s">
        <v>298</v>
      </c>
      <c r="C66" s="33">
        <v>8.0682433190318911E-2</v>
      </c>
      <c r="D66" s="33">
        <v>0.20635740425314161</v>
      </c>
      <c r="E66" s="33">
        <v>0.30932845872946879</v>
      </c>
      <c r="F66" s="66">
        <v>0.15459304769318433</v>
      </c>
    </row>
    <row r="67" spans="2:9" ht="16.5" customHeight="1" thickBot="1" x14ac:dyDescent="0.35">
      <c r="B67" s="57" t="s">
        <v>297</v>
      </c>
      <c r="C67" s="31">
        <v>0.61884568051103572</v>
      </c>
      <c r="D67" s="31">
        <v>0.58885028929138372</v>
      </c>
      <c r="E67" s="31">
        <v>0.6906715412705311</v>
      </c>
      <c r="F67" s="71">
        <v>0.62466691226012028</v>
      </c>
    </row>
    <row r="68" spans="2:9" ht="16.5" customHeight="1" thickBot="1" x14ac:dyDescent="0.35">
      <c r="B68" s="86" t="s">
        <v>299</v>
      </c>
      <c r="C68" s="32">
        <v>0.30047188629864541</v>
      </c>
      <c r="D68" s="32">
        <v>0.20479230645547464</v>
      </c>
      <c r="E68" s="32">
        <v>0</v>
      </c>
      <c r="F68" s="66">
        <v>0.22074004004669553</v>
      </c>
      <c r="I68" s="6"/>
    </row>
    <row r="69" spans="2:9" ht="14.25" customHeight="1" thickBot="1" x14ac:dyDescent="0.35">
      <c r="B69" s="69" t="s">
        <v>290</v>
      </c>
      <c r="C69" s="70">
        <v>5.930180478688641E-2</v>
      </c>
      <c r="D69" s="70">
        <v>0.14691923431547904</v>
      </c>
      <c r="E69" s="70">
        <v>0.3063063063063064</v>
      </c>
      <c r="F69" s="71">
        <v>0.12709030100334445</v>
      </c>
    </row>
    <row r="70" spans="2:9" ht="16.5" customHeight="1" x14ac:dyDescent="0.3">
      <c r="B70" s="7"/>
      <c r="C70" s="26"/>
      <c r="D70" s="26"/>
      <c r="E70" s="26"/>
      <c r="F70" s="26"/>
    </row>
    <row r="72" spans="2:9" s="91" customFormat="1" ht="13.5" customHeight="1" x14ac:dyDescent="0.3"/>
    <row r="73" spans="2:9" ht="13.5" customHeight="1" x14ac:dyDescent="0.3"/>
    <row r="74" spans="2:9" ht="16.5" customHeight="1" x14ac:dyDescent="0.3">
      <c r="B74" s="24" t="s">
        <v>61</v>
      </c>
    </row>
    <row r="75" spans="2:9" ht="16.5" customHeight="1" thickBot="1" x14ac:dyDescent="0.35"/>
    <row r="76" spans="2:9" ht="25.5" customHeight="1" thickBot="1" x14ac:dyDescent="0.35">
      <c r="B76" s="84" t="s">
        <v>9</v>
      </c>
      <c r="C76" s="85" t="s">
        <v>8</v>
      </c>
      <c r="D76" s="85" t="s">
        <v>7</v>
      </c>
      <c r="E76" s="83" t="s">
        <v>46</v>
      </c>
    </row>
    <row r="77" spans="2:9" ht="16.5" customHeight="1" thickTop="1" thickBot="1" x14ac:dyDescent="0.35">
      <c r="B77" s="81" t="s">
        <v>25</v>
      </c>
      <c r="C77" s="82">
        <v>2220.9999999999995</v>
      </c>
      <c r="D77" s="82">
        <v>598.00000000000011</v>
      </c>
      <c r="E77" s="80">
        <f>SUM(B77:D77)</f>
        <v>2818.9999999999995</v>
      </c>
    </row>
    <row r="78" spans="2:9" ht="16.5" customHeight="1" thickTop="1" thickBot="1" x14ac:dyDescent="0.35">
      <c r="B78" s="99" t="s">
        <v>187</v>
      </c>
      <c r="C78" s="100"/>
      <c r="D78" s="100"/>
      <c r="E78" s="73"/>
    </row>
    <row r="79" spans="2:9" ht="16.5" customHeight="1" x14ac:dyDescent="0.3">
      <c r="B79" s="88" t="s">
        <v>54</v>
      </c>
      <c r="C79" s="31">
        <v>0.13420550978248269</v>
      </c>
      <c r="D79" s="31">
        <v>0.18748379006729907</v>
      </c>
      <c r="E79" s="66">
        <f t="shared" ref="E79:E90" si="4">SUMPRODUCT($C$18:$D$18,C79:D79)/$E$18</f>
        <v>0.14416128181261981</v>
      </c>
    </row>
    <row r="80" spans="2:9" ht="16.5" customHeight="1" x14ac:dyDescent="0.3">
      <c r="B80" s="88" t="s">
        <v>55</v>
      </c>
      <c r="C80" s="31">
        <v>0.1026193665663447</v>
      </c>
      <c r="D80" s="31">
        <v>0.11464833908604848</v>
      </c>
      <c r="E80" s="66">
        <f t="shared" si="4"/>
        <v>0.10486714385049785</v>
      </c>
    </row>
    <row r="81" spans="2:8" ht="16.5" customHeight="1" x14ac:dyDescent="0.3">
      <c r="B81" s="57" t="s">
        <v>53</v>
      </c>
      <c r="C81" s="31">
        <v>0.10512329212339987</v>
      </c>
      <c r="D81" s="31">
        <v>0.10195531207349172</v>
      </c>
      <c r="E81" s="66">
        <f t="shared" si="4"/>
        <v>0.10453131192050476</v>
      </c>
    </row>
    <row r="82" spans="2:8" ht="16.5" customHeight="1" x14ac:dyDescent="0.3">
      <c r="B82" s="88" t="s">
        <v>67</v>
      </c>
      <c r="C82" s="31">
        <v>0.10073323728291737</v>
      </c>
      <c r="D82" s="31">
        <v>0.11192044545154756</v>
      </c>
      <c r="E82" s="66">
        <f t="shared" si="4"/>
        <v>0.10282371943784366</v>
      </c>
    </row>
    <row r="83" spans="2:8" ht="16.5" customHeight="1" x14ac:dyDescent="0.3">
      <c r="B83" s="88" t="s">
        <v>68</v>
      </c>
      <c r="C83" s="31">
        <v>9.6187531575025007E-2</v>
      </c>
      <c r="D83" s="31">
        <v>0.10088369966841455</v>
      </c>
      <c r="E83" s="66">
        <f t="shared" si="4"/>
        <v>9.7065074519411557E-2</v>
      </c>
    </row>
    <row r="84" spans="2:8" ht="16.5" customHeight="1" x14ac:dyDescent="0.3">
      <c r="B84" s="88" t="s">
        <v>70</v>
      </c>
      <c r="C84" s="31">
        <v>9.035996069853354E-2</v>
      </c>
      <c r="D84" s="31">
        <v>0.12582818081762992</v>
      </c>
      <c r="E84" s="66">
        <f t="shared" si="4"/>
        <v>9.6987680511049321E-2</v>
      </c>
    </row>
    <row r="85" spans="2:8" ht="16.5" customHeight="1" x14ac:dyDescent="0.3">
      <c r="B85" s="88" t="s">
        <v>72</v>
      </c>
      <c r="C85" s="31">
        <v>9.0328769813159529E-2</v>
      </c>
      <c r="D85" s="31">
        <v>0.10904171378424533</v>
      </c>
      <c r="E85" s="66">
        <f t="shared" si="4"/>
        <v>9.3825538162155081E-2</v>
      </c>
    </row>
    <row r="86" spans="2:8" ht="16.5" customHeight="1" x14ac:dyDescent="0.3">
      <c r="B86" s="88" t="s">
        <v>64</v>
      </c>
      <c r="C86" s="31">
        <v>9.1604854275697728E-2</v>
      </c>
      <c r="D86" s="31">
        <v>7.3475627400611671E-2</v>
      </c>
      <c r="E86" s="66">
        <f t="shared" si="4"/>
        <v>8.821716141312555E-2</v>
      </c>
    </row>
    <row r="87" spans="2:8" ht="16.5" customHeight="1" x14ac:dyDescent="0.3">
      <c r="B87" s="88" t="s">
        <v>65</v>
      </c>
      <c r="C87" s="31">
        <v>6.4017875753209594E-2</v>
      </c>
      <c r="D87" s="31">
        <v>3.4147302359086439E-2</v>
      </c>
      <c r="E87" s="66">
        <f t="shared" si="4"/>
        <v>5.8436152440602601E-2</v>
      </c>
    </row>
    <row r="88" spans="2:8" ht="16.5" customHeight="1" x14ac:dyDescent="0.3">
      <c r="B88" s="88" t="s">
        <v>66</v>
      </c>
      <c r="C88" s="31">
        <v>5.6649358771765038E-2</v>
      </c>
      <c r="D88" s="31">
        <v>1.4275280430419649E-2</v>
      </c>
      <c r="E88" s="66">
        <f t="shared" si="4"/>
        <v>4.8731185330385542E-2</v>
      </c>
    </row>
    <row r="89" spans="2:8" ht="16.5" customHeight="1" x14ac:dyDescent="0.3">
      <c r="B89" s="88" t="s">
        <v>71</v>
      </c>
      <c r="C89" s="31">
        <v>5.5330847232207755E-2</v>
      </c>
      <c r="D89" s="31">
        <v>2.0083133549729782E-2</v>
      </c>
      <c r="E89" s="66">
        <f t="shared" si="4"/>
        <v>4.8744332049466342E-2</v>
      </c>
    </row>
    <row r="90" spans="2:8" ht="16.5" customHeight="1" thickBot="1" x14ac:dyDescent="0.35">
      <c r="B90" s="89" t="s">
        <v>69</v>
      </c>
      <c r="C90" s="70">
        <v>1.2839396125257184E-2</v>
      </c>
      <c r="D90" s="70">
        <v>6.2571753114759052E-3</v>
      </c>
      <c r="E90" s="66">
        <f t="shared" si="4"/>
        <v>1.1609418552337934E-2</v>
      </c>
    </row>
    <row r="93" spans="2:8" ht="16.5" customHeight="1" x14ac:dyDescent="0.3">
      <c r="B93" s="24" t="s">
        <v>62</v>
      </c>
    </row>
    <row r="94" spans="2:8" ht="16.5" customHeight="1" thickBot="1" x14ac:dyDescent="0.35"/>
    <row r="95" spans="2:8" ht="30.75" customHeight="1" thickBot="1" x14ac:dyDescent="0.35">
      <c r="B95" s="84" t="s">
        <v>33</v>
      </c>
      <c r="C95" s="85" t="s">
        <v>245</v>
      </c>
      <c r="D95" s="85" t="s">
        <v>246</v>
      </c>
      <c r="E95" s="85" t="s">
        <v>247</v>
      </c>
      <c r="F95" s="85" t="s">
        <v>248</v>
      </c>
      <c r="G95" s="85" t="s">
        <v>249</v>
      </c>
      <c r="H95" s="83" t="s">
        <v>1</v>
      </c>
    </row>
    <row r="96" spans="2:8" ht="16.5" customHeight="1" thickTop="1" thickBot="1" x14ac:dyDescent="0.35">
      <c r="B96" s="81" t="s">
        <v>57</v>
      </c>
      <c r="C96" s="82">
        <v>444.50690209230385</v>
      </c>
      <c r="D96" s="82">
        <v>441.78887736118099</v>
      </c>
      <c r="E96" s="82">
        <v>452.32651913379618</v>
      </c>
      <c r="F96" s="82">
        <v>440.2434737287864</v>
      </c>
      <c r="G96" s="82">
        <v>442.13422768393247</v>
      </c>
      <c r="H96" s="80">
        <v>2220.9999999999995</v>
      </c>
    </row>
    <row r="97" spans="2:8" ht="16.5" customHeight="1" thickTop="1" x14ac:dyDescent="0.3">
      <c r="B97" s="99" t="s">
        <v>187</v>
      </c>
      <c r="C97" s="100"/>
      <c r="D97" s="100"/>
      <c r="E97" s="100"/>
      <c r="F97" s="100"/>
      <c r="G97" s="100"/>
      <c r="H97" s="80"/>
    </row>
    <row r="98" spans="2:8" ht="16.5" customHeight="1" x14ac:dyDescent="0.3">
      <c r="B98" s="88" t="s">
        <v>54</v>
      </c>
      <c r="C98" s="31">
        <v>0.19477756117879017</v>
      </c>
      <c r="D98" s="31">
        <v>0.13667513034466211</v>
      </c>
      <c r="E98" s="31">
        <v>0.14295123066514623</v>
      </c>
      <c r="F98" s="31">
        <v>0.11404653688342258</v>
      </c>
      <c r="G98" s="87">
        <v>0.11498196119506869</v>
      </c>
      <c r="H98" s="66">
        <v>0.13420550978248269</v>
      </c>
    </row>
    <row r="99" spans="2:8" ht="16.5" customHeight="1" x14ac:dyDescent="0.3">
      <c r="B99" s="88" t="s">
        <v>55</v>
      </c>
      <c r="C99" s="31">
        <v>0.14850493175135385</v>
      </c>
      <c r="D99" s="31">
        <v>0.11184473374424712</v>
      </c>
      <c r="E99" s="31">
        <v>0.10245675056508254</v>
      </c>
      <c r="F99" s="31">
        <v>9.3615458388335432E-2</v>
      </c>
      <c r="G99" s="87">
        <v>8.2858817908246812E-2</v>
      </c>
      <c r="H99" s="66">
        <v>0.1026193665663447</v>
      </c>
    </row>
    <row r="100" spans="2:8" ht="16.5" customHeight="1" x14ac:dyDescent="0.3">
      <c r="B100" s="57" t="s">
        <v>53</v>
      </c>
      <c r="C100" s="31">
        <v>0.10325023261502035</v>
      </c>
      <c r="D100" s="31">
        <v>0.10838945045651589</v>
      </c>
      <c r="E100" s="31">
        <v>0.10335559781396442</v>
      </c>
      <c r="F100" s="31">
        <v>9.7312382363814245E-2</v>
      </c>
      <c r="G100" s="87">
        <v>0.11195587820163658</v>
      </c>
      <c r="H100" s="66">
        <v>0.10512329212339987</v>
      </c>
    </row>
    <row r="101" spans="2:8" ht="16.5" customHeight="1" x14ac:dyDescent="0.3">
      <c r="B101" s="88" t="s">
        <v>67</v>
      </c>
      <c r="C101" s="31">
        <v>8.3150899545824178E-2</v>
      </c>
      <c r="D101" s="31">
        <v>0.10689174681802682</v>
      </c>
      <c r="E101" s="31">
        <v>9.6249250746208506E-2</v>
      </c>
      <c r="F101" s="31">
        <v>0.10281966658338808</v>
      </c>
      <c r="G101" s="87">
        <v>0.10649399789340934</v>
      </c>
      <c r="H101" s="66">
        <v>0.10073323728291737</v>
      </c>
    </row>
    <row r="102" spans="2:8" ht="16.5" customHeight="1" x14ac:dyDescent="0.3">
      <c r="B102" s="88" t="s">
        <v>68</v>
      </c>
      <c r="C102" s="31">
        <v>0.13544490870835574</v>
      </c>
      <c r="D102" s="31">
        <v>9.7382129125137093E-2</v>
      </c>
      <c r="E102" s="31">
        <v>0.10568247133658144</v>
      </c>
      <c r="F102" s="31">
        <v>8.4684990192422996E-2</v>
      </c>
      <c r="G102" s="87">
        <v>7.9755708458521077E-2</v>
      </c>
      <c r="H102" s="66">
        <v>9.6187531575025007E-2</v>
      </c>
    </row>
    <row r="103" spans="2:8" ht="16.5" customHeight="1" x14ac:dyDescent="0.3">
      <c r="B103" s="88" t="s">
        <v>70</v>
      </c>
      <c r="C103" s="31">
        <v>7.3763319346532241E-2</v>
      </c>
      <c r="D103" s="31">
        <v>0.1020557113632968</v>
      </c>
      <c r="E103" s="31">
        <v>9.7483916824988082E-2</v>
      </c>
      <c r="F103" s="31">
        <v>9.1779385830852808E-2</v>
      </c>
      <c r="G103" s="87">
        <v>8.3816612400788498E-2</v>
      </c>
      <c r="H103" s="66">
        <v>9.035996069853354E-2</v>
      </c>
    </row>
    <row r="104" spans="2:8" ht="16.5" customHeight="1" x14ac:dyDescent="0.3">
      <c r="B104" s="88" t="s">
        <v>72</v>
      </c>
      <c r="C104" s="31">
        <v>8.4299247466258637E-2</v>
      </c>
      <c r="D104" s="31">
        <v>0.10498249783695089</v>
      </c>
      <c r="E104" s="31">
        <v>9.7115067558471019E-2</v>
      </c>
      <c r="F104" s="31">
        <v>9.2142873608723572E-2</v>
      </c>
      <c r="G104" s="87">
        <v>7.6765508624005663E-2</v>
      </c>
      <c r="H104" s="66">
        <v>9.0328769813159529E-2</v>
      </c>
    </row>
    <row r="105" spans="2:8" ht="16.5" customHeight="1" x14ac:dyDescent="0.3">
      <c r="B105" s="88" t="s">
        <v>64</v>
      </c>
      <c r="C105" s="31">
        <v>3.8679620502167895E-2</v>
      </c>
      <c r="D105" s="31">
        <v>0.11501378431857673</v>
      </c>
      <c r="E105" s="31">
        <v>8.6589105010255449E-2</v>
      </c>
      <c r="F105" s="31">
        <v>0.10540643257006398</v>
      </c>
      <c r="G105" s="87">
        <v>9.2793119778708147E-2</v>
      </c>
      <c r="H105" s="66">
        <v>9.1604854275697728E-2</v>
      </c>
    </row>
    <row r="106" spans="2:8" ht="16.5" customHeight="1" x14ac:dyDescent="0.3">
      <c r="B106" s="88" t="s">
        <v>65</v>
      </c>
      <c r="C106" s="31">
        <v>5.9003805434727136E-2</v>
      </c>
      <c r="D106" s="31">
        <v>3.8641323073254991E-2</v>
      </c>
      <c r="E106" s="31">
        <v>5.7245166733649863E-2</v>
      </c>
      <c r="F106" s="31">
        <v>7.1981568751677105E-2</v>
      </c>
      <c r="G106" s="87">
        <v>8.1380780727896479E-2</v>
      </c>
      <c r="H106" s="66">
        <v>6.4017875753209594E-2</v>
      </c>
    </row>
    <row r="107" spans="2:8" ht="16.5" customHeight="1" x14ac:dyDescent="0.3">
      <c r="B107" s="88" t="s">
        <v>66</v>
      </c>
      <c r="C107" s="31">
        <v>1.3927289282369784E-2</v>
      </c>
      <c r="D107" s="31">
        <v>2.1830606696350251E-2</v>
      </c>
      <c r="E107" s="31">
        <v>4.1097036446316897E-2</v>
      </c>
      <c r="F107" s="31">
        <v>7.7163894297604882E-2</v>
      </c>
      <c r="G107" s="87">
        <v>9.3730048731580237E-2</v>
      </c>
      <c r="H107" s="66">
        <v>5.6649358771765038E-2</v>
      </c>
    </row>
    <row r="108" spans="2:8" ht="16.5" customHeight="1" x14ac:dyDescent="0.3">
      <c r="B108" s="88" t="s">
        <v>71</v>
      </c>
      <c r="C108" s="31">
        <v>5.0599216295311202E-2</v>
      </c>
      <c r="D108" s="31">
        <v>4.6725103196190193E-2</v>
      </c>
      <c r="E108" s="31">
        <v>6.0880496272880169E-2</v>
      </c>
      <c r="F108" s="31">
        <v>5.729410832534327E-2</v>
      </c>
      <c r="G108" s="87">
        <v>5.7370425055648169E-2</v>
      </c>
      <c r="H108" s="66">
        <v>5.5330847232207755E-2</v>
      </c>
    </row>
    <row r="109" spans="2:8" ht="16.5" customHeight="1" thickBot="1" x14ac:dyDescent="0.35">
      <c r="B109" s="89" t="s">
        <v>69</v>
      </c>
      <c r="C109" s="70">
        <v>1.4598967873288972E-2</v>
      </c>
      <c r="D109" s="70">
        <v>9.5677830267911022E-3</v>
      </c>
      <c r="E109" s="70">
        <v>8.8939100264554243E-3</v>
      </c>
      <c r="F109" s="70">
        <v>1.1752702204351036E-2</v>
      </c>
      <c r="G109" s="90">
        <v>1.8097141024490362E-2</v>
      </c>
      <c r="H109" s="71">
        <v>1.2839396125257184E-2</v>
      </c>
    </row>
    <row r="112" spans="2:8" ht="16.5" customHeight="1" x14ac:dyDescent="0.3">
      <c r="B112" s="24" t="s">
        <v>63</v>
      </c>
    </row>
    <row r="113" spans="2:6" ht="16.5" customHeight="1" thickBot="1" x14ac:dyDescent="0.35"/>
    <row r="114" spans="2:6" ht="32.25" customHeight="1" thickBot="1" x14ac:dyDescent="0.35">
      <c r="B114" s="84" t="s">
        <v>37</v>
      </c>
      <c r="C114" s="85" t="s">
        <v>245</v>
      </c>
      <c r="D114" s="85" t="s">
        <v>246</v>
      </c>
      <c r="E114" s="85" t="s">
        <v>250</v>
      </c>
      <c r="F114" s="83" t="s">
        <v>1</v>
      </c>
    </row>
    <row r="115" spans="2:6" ht="16.5" customHeight="1" thickTop="1" thickBot="1" x14ac:dyDescent="0.35">
      <c r="B115" s="81" t="s">
        <v>57</v>
      </c>
      <c r="C115" s="82">
        <v>337.25786376779314</v>
      </c>
      <c r="D115" s="82">
        <v>149.74213623220697</v>
      </c>
      <c r="E115" s="82">
        <v>110.99999999999997</v>
      </c>
      <c r="F115" s="80">
        <v>598.00000000000011</v>
      </c>
    </row>
    <row r="116" spans="2:6" ht="16.5" customHeight="1" thickTop="1" x14ac:dyDescent="0.3">
      <c r="B116" s="99" t="s">
        <v>187</v>
      </c>
      <c r="C116" s="100"/>
      <c r="D116" s="100"/>
      <c r="E116" s="100"/>
      <c r="F116" s="80"/>
    </row>
    <row r="117" spans="2:6" ht="16.5" customHeight="1" x14ac:dyDescent="0.3">
      <c r="B117" s="88" t="s">
        <v>54</v>
      </c>
      <c r="C117" s="31">
        <v>0.21352371660713801</v>
      </c>
      <c r="D117" s="31">
        <v>0.19776526341088552</v>
      </c>
      <c r="E117" s="31">
        <v>0.1396391073085495</v>
      </c>
      <c r="F117" s="66">
        <v>0.18748379006729907</v>
      </c>
    </row>
    <row r="118" spans="2:6" ht="16.5" customHeight="1" x14ac:dyDescent="0.3">
      <c r="B118" s="88" t="s">
        <v>55</v>
      </c>
      <c r="C118" s="31">
        <v>0.15635055799739153</v>
      </c>
      <c r="D118" s="31">
        <v>6.729950394147817E-2</v>
      </c>
      <c r="E118" s="31">
        <v>9.1270616664612003E-2</v>
      </c>
      <c r="F118" s="66">
        <v>0.11464833908604848</v>
      </c>
    </row>
    <row r="119" spans="2:6" ht="16.5" customHeight="1" x14ac:dyDescent="0.3">
      <c r="B119" s="57" t="s">
        <v>53</v>
      </c>
      <c r="C119" s="31">
        <v>0.11128425497839735</v>
      </c>
      <c r="D119" s="31">
        <v>8.317101611453781E-2</v>
      </c>
      <c r="E119" s="31">
        <v>0.10356086910688246</v>
      </c>
      <c r="F119" s="66">
        <v>0.10195531207349172</v>
      </c>
    </row>
    <row r="120" spans="2:6" ht="16.5" customHeight="1" x14ac:dyDescent="0.3">
      <c r="B120" s="88" t="s">
        <v>67</v>
      </c>
      <c r="C120" s="31">
        <v>9.3387039327666857E-2</v>
      </c>
      <c r="D120" s="31">
        <v>0.15980834034213734</v>
      </c>
      <c r="E120" s="31">
        <v>9.9911598288383599E-2</v>
      </c>
      <c r="F120" s="66">
        <v>0.11192044545154756</v>
      </c>
    </row>
    <row r="121" spans="2:6" ht="16.5" customHeight="1" x14ac:dyDescent="0.3">
      <c r="B121" s="88" t="s">
        <v>68</v>
      </c>
      <c r="C121" s="31">
        <v>0.12330087248219627</v>
      </c>
      <c r="D121" s="31">
        <v>6.729950394147817E-2</v>
      </c>
      <c r="E121" s="31">
        <v>9.5101670177621569E-2</v>
      </c>
      <c r="F121" s="66">
        <v>0.10088369966841455</v>
      </c>
    </row>
    <row r="122" spans="2:6" ht="16.5" customHeight="1" x14ac:dyDescent="0.3">
      <c r="B122" s="88" t="s">
        <v>70</v>
      </c>
      <c r="C122" s="31">
        <v>0.10373977607655674</v>
      </c>
      <c r="D122" s="31">
        <v>0.15015072689170658</v>
      </c>
      <c r="E122" s="31">
        <v>0.1388420154053078</v>
      </c>
      <c r="F122" s="66">
        <v>0.12582818081762992</v>
      </c>
    </row>
    <row r="123" spans="2:6" ht="16.5" customHeight="1" x14ac:dyDescent="0.3">
      <c r="B123" s="88" t="s">
        <v>72</v>
      </c>
      <c r="C123" s="31">
        <v>0.11877211198292431</v>
      </c>
      <c r="D123" s="31">
        <v>0.10816361312870078</v>
      </c>
      <c r="E123" s="31">
        <v>9.5101670177621569E-2</v>
      </c>
      <c r="F123" s="66">
        <v>0.10904171378424533</v>
      </c>
    </row>
    <row r="124" spans="2:6" ht="16.5" customHeight="1" x14ac:dyDescent="0.3">
      <c r="B124" s="88" t="s">
        <v>64</v>
      </c>
      <c r="C124" s="31">
        <v>5.0579620731205699E-2</v>
      </c>
      <c r="D124" s="31">
        <v>8.317101611453781E-2</v>
      </c>
      <c r="E124" s="31">
        <v>9.9911598288383599E-2</v>
      </c>
      <c r="F124" s="66">
        <v>7.3475627400611671E-2</v>
      </c>
    </row>
    <row r="125" spans="2:6" ht="16.5" customHeight="1" x14ac:dyDescent="0.3">
      <c r="B125" s="88" t="s">
        <v>65</v>
      </c>
      <c r="C125" s="31">
        <v>1.9076593502353394E-2</v>
      </c>
      <c r="D125" s="31">
        <v>3.3918016275402786E-2</v>
      </c>
      <c r="E125" s="31">
        <v>5.7064086960262966E-2</v>
      </c>
      <c r="F125" s="66">
        <v>3.4147302359086439E-2</v>
      </c>
    </row>
    <row r="126" spans="2:6" ht="16.5" customHeight="1" x14ac:dyDescent="0.3">
      <c r="B126" s="88" t="s">
        <v>66</v>
      </c>
      <c r="C126" s="31">
        <v>0</v>
      </c>
      <c r="D126" s="31">
        <v>0</v>
      </c>
      <c r="E126" s="31">
        <v>4.771205413143649E-2</v>
      </c>
      <c r="F126" s="66">
        <v>1.4275280430419649E-2</v>
      </c>
    </row>
    <row r="127" spans="2:6" ht="16.5" customHeight="1" x14ac:dyDescent="0.3">
      <c r="B127" s="88" t="s">
        <v>71</v>
      </c>
      <c r="C127" s="31">
        <v>0</v>
      </c>
      <c r="D127" s="31">
        <v>4.9252999839135024E-2</v>
      </c>
      <c r="E127" s="31">
        <v>2.6028755945355742E-2</v>
      </c>
      <c r="F127" s="66">
        <v>2.0083133549729782E-2</v>
      </c>
    </row>
    <row r="128" spans="2:6" ht="16.5" customHeight="1" thickBot="1" x14ac:dyDescent="0.35">
      <c r="B128" s="89" t="s">
        <v>69</v>
      </c>
      <c r="C128" s="70">
        <v>9.9854563141697841E-3</v>
      </c>
      <c r="D128" s="70">
        <v>0</v>
      </c>
      <c r="E128" s="70">
        <v>5.855957545582712E-3</v>
      </c>
      <c r="F128" s="71">
        <v>6.2571753114759052E-3</v>
      </c>
    </row>
  </sheetData>
  <sortState xmlns:xlrd2="http://schemas.microsoft.com/office/spreadsheetml/2017/richdata2" ref="B77:E90">
    <sortCondition descending="1" ref="E80:E90"/>
  </sortState>
  <hyperlinks>
    <hyperlink ref="I2" location="Contenidos!A1" display="Volver a Contenidos" xr:uid="{00000000-0004-0000-0800-000000000000}"/>
  </hyperlinks>
  <pageMargins left="0.7" right="0.7" top="0.75" bottom="0.75" header="0.3" footer="0.3"/>
  <pageSetup paperSize="9" orientation="portrait" verticalDpi="0" r:id="rId1"/>
  <ignoredErrors>
    <ignoredError sqref="F61" evalErro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>
    <tabColor theme="5" tint="-0.249977111117893"/>
  </sheetPr>
  <dimension ref="B1:J85"/>
  <sheetViews>
    <sheetView showGridLines="0" workbookViewId="0">
      <selection activeCell="C14" sqref="C14"/>
    </sheetView>
  </sheetViews>
  <sheetFormatPr baseColWidth="10" defaultRowHeight="15" customHeight="1" x14ac:dyDescent="0.3"/>
  <cols>
    <col min="2" max="2" width="69.8867187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369</v>
      </c>
    </row>
    <row r="14" spans="2:9" s="1" customFormat="1" ht="15" customHeight="1" x14ac:dyDescent="0.3"/>
    <row r="15" spans="2:9" s="1" customFormat="1" ht="15" customHeight="1" x14ac:dyDescent="0.3">
      <c r="B15" s="3" t="s">
        <v>370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81" t="s">
        <v>57</v>
      </c>
      <c r="C18" s="148">
        <v>2220.9999999999995</v>
      </c>
      <c r="D18" s="148">
        <v>598.00000000000011</v>
      </c>
      <c r="E18" s="152">
        <f>SUM(B18:D18)</f>
        <v>2818.9999999999995</v>
      </c>
    </row>
    <row r="19" spans="2:10" ht="15" customHeight="1" thickTop="1" x14ac:dyDescent="0.3">
      <c r="B19" s="178" t="s">
        <v>373</v>
      </c>
      <c r="C19" s="158"/>
      <c r="D19" s="158"/>
      <c r="E19" s="152"/>
      <c r="J19" s="1"/>
    </row>
    <row r="20" spans="2:10" ht="15" customHeight="1" x14ac:dyDescent="0.3">
      <c r="B20" s="179" t="s">
        <v>374</v>
      </c>
      <c r="C20" s="173">
        <v>93215.811596281521</v>
      </c>
      <c r="D20" s="173">
        <v>5389.1144559137783</v>
      </c>
      <c r="E20" s="152">
        <f t="shared" ref="E20:E35" si="0">SUM(B20:D20)</f>
        <v>98604.926052195297</v>
      </c>
      <c r="J20" s="1"/>
    </row>
    <row r="21" spans="2:10" ht="15" customHeight="1" x14ac:dyDescent="0.3">
      <c r="B21" s="179" t="s">
        <v>375</v>
      </c>
      <c r="C21" s="173">
        <v>67672.260231812688</v>
      </c>
      <c r="D21" s="173">
        <v>5316.1408146447302</v>
      </c>
      <c r="E21" s="152">
        <f t="shared" si="0"/>
        <v>72988.401046457424</v>
      </c>
      <c r="J21" s="1"/>
    </row>
    <row r="22" spans="2:10" ht="15" customHeight="1" thickBot="1" x14ac:dyDescent="0.35">
      <c r="B22" s="179" t="s">
        <v>376</v>
      </c>
      <c r="C22" s="173">
        <v>64236.465946655968</v>
      </c>
      <c r="D22" s="173">
        <v>7205.7847994895674</v>
      </c>
      <c r="E22" s="152">
        <f t="shared" si="0"/>
        <v>71442.250746145539</v>
      </c>
      <c r="J22" s="1"/>
    </row>
    <row r="23" spans="2:10" ht="15" customHeight="1" thickTop="1" x14ac:dyDescent="0.3">
      <c r="B23" s="178" t="s">
        <v>377</v>
      </c>
      <c r="C23" s="181"/>
      <c r="D23" s="181"/>
      <c r="E23" s="152"/>
      <c r="J23" s="1"/>
    </row>
    <row r="24" spans="2:10" ht="15" customHeight="1" x14ac:dyDescent="0.3">
      <c r="B24" s="179" t="s">
        <v>378</v>
      </c>
      <c r="C24" s="173">
        <v>35930.513730867839</v>
      </c>
      <c r="D24" s="173">
        <v>5003.658019287971</v>
      </c>
      <c r="E24" s="152">
        <f t="shared" si="0"/>
        <v>40934.171750155809</v>
      </c>
      <c r="J24" s="1"/>
    </row>
    <row r="25" spans="2:10" ht="15" customHeight="1" x14ac:dyDescent="0.3">
      <c r="B25" s="179" t="s">
        <v>379</v>
      </c>
      <c r="C25" s="173">
        <v>30519.650843247604</v>
      </c>
      <c r="D25" s="173">
        <v>3158.3412631651918</v>
      </c>
      <c r="E25" s="152">
        <f t="shared" si="0"/>
        <v>33677.992106412799</v>
      </c>
      <c r="J25" s="1"/>
    </row>
    <row r="26" spans="2:10" ht="15" customHeight="1" x14ac:dyDescent="0.3">
      <c r="B26" s="179" t="s">
        <v>380</v>
      </c>
      <c r="C26" s="173">
        <v>7252.1993305856158</v>
      </c>
      <c r="D26" s="173">
        <v>1879.5358453646597</v>
      </c>
      <c r="E26" s="152">
        <f t="shared" si="0"/>
        <v>9131.7351759502762</v>
      </c>
      <c r="J26" s="1"/>
    </row>
    <row r="27" spans="2:10" ht="15" customHeight="1" x14ac:dyDescent="0.3">
      <c r="B27" s="179" t="s">
        <v>381</v>
      </c>
      <c r="C27" s="173">
        <v>1368.6670143776764</v>
      </c>
      <c r="D27" s="173">
        <v>59.743933240000004</v>
      </c>
      <c r="E27" s="152">
        <f t="shared" si="0"/>
        <v>1428.4109476176764</v>
      </c>
      <c r="J27" s="1"/>
    </row>
    <row r="28" spans="2:10" ht="15" customHeight="1" thickBot="1" x14ac:dyDescent="0.35">
      <c r="B28" s="180" t="s">
        <v>568</v>
      </c>
      <c r="C28" s="153">
        <v>410.14275684738266</v>
      </c>
      <c r="D28" s="153">
        <v>518.99320986388943</v>
      </c>
      <c r="E28" s="152">
        <f t="shared" si="0"/>
        <v>929.13596671127209</v>
      </c>
      <c r="J28" s="1"/>
    </row>
    <row r="29" spans="2:10" ht="15" customHeight="1" thickTop="1" x14ac:dyDescent="0.3">
      <c r="B29" s="178" t="s">
        <v>382</v>
      </c>
      <c r="C29" s="181"/>
      <c r="D29" s="181"/>
      <c r="E29" s="152"/>
      <c r="J29" s="1"/>
    </row>
    <row r="30" spans="2:10" ht="15" customHeight="1" x14ac:dyDescent="0.3">
      <c r="B30" s="179" t="s">
        <v>386</v>
      </c>
      <c r="C30" s="173">
        <v>41221.326429930603</v>
      </c>
      <c r="D30" s="173">
        <v>5040.4085537138826</v>
      </c>
      <c r="E30" s="152">
        <f t="shared" si="0"/>
        <v>46261.734983644485</v>
      </c>
      <c r="J30" s="1"/>
    </row>
    <row r="31" spans="2:10" ht="15" customHeight="1" x14ac:dyDescent="0.3">
      <c r="B31" s="179" t="s">
        <v>383</v>
      </c>
      <c r="C31" s="173">
        <v>7237.1730047486217</v>
      </c>
      <c r="D31" s="173">
        <v>2580.1512037499328</v>
      </c>
      <c r="E31" s="152">
        <f t="shared" si="0"/>
        <v>9817.3242084985541</v>
      </c>
      <c r="J31" s="1"/>
    </row>
    <row r="32" spans="2:10" ht="15" customHeight="1" thickBot="1" x14ac:dyDescent="0.35">
      <c r="B32" s="179" t="s">
        <v>384</v>
      </c>
      <c r="C32" s="173">
        <v>248.31150656544204</v>
      </c>
      <c r="D32" s="173">
        <v>0</v>
      </c>
      <c r="E32" s="152">
        <f t="shared" si="0"/>
        <v>248.31150656544204</v>
      </c>
      <c r="J32" s="1"/>
    </row>
    <row r="33" spans="2:10" ht="15" customHeight="1" thickTop="1" x14ac:dyDescent="0.3">
      <c r="B33" s="178" t="s">
        <v>385</v>
      </c>
      <c r="C33" s="181"/>
      <c r="D33" s="181"/>
      <c r="E33" s="152"/>
      <c r="J33" s="1"/>
    </row>
    <row r="34" spans="2:10" ht="15" customHeight="1" x14ac:dyDescent="0.3">
      <c r="B34" s="179" t="s">
        <v>386</v>
      </c>
      <c r="C34" s="173">
        <v>23137.321706064904</v>
      </c>
      <c r="D34" s="173">
        <v>1361.994421771521</v>
      </c>
      <c r="E34" s="152">
        <f t="shared" si="0"/>
        <v>24499.316127836424</v>
      </c>
      <c r="J34" s="1"/>
    </row>
    <row r="35" spans="2:10" ht="15" customHeight="1" thickBot="1" x14ac:dyDescent="0.35">
      <c r="B35" s="180" t="s">
        <v>387</v>
      </c>
      <c r="C35" s="153">
        <v>13581.376203347789</v>
      </c>
      <c r="D35" s="153">
        <v>1963.8626651913564</v>
      </c>
      <c r="E35" s="152">
        <f t="shared" si="0"/>
        <v>15545.238868539145</v>
      </c>
      <c r="J35" s="1"/>
    </row>
    <row r="36" spans="2:10" s="1" customFormat="1" ht="15" customHeight="1" x14ac:dyDescent="0.3">
      <c r="B36" s="7"/>
      <c r="C36" s="26"/>
      <c r="D36" s="26"/>
      <c r="E36" s="18"/>
      <c r="F36" s="18"/>
      <c r="G36"/>
      <c r="H36"/>
      <c r="I36"/>
    </row>
    <row r="37" spans="2:10" ht="15" customHeight="1" x14ac:dyDescent="0.3">
      <c r="J37" s="1"/>
    </row>
    <row r="38" spans="2:10" ht="15" customHeight="1" x14ac:dyDescent="0.3">
      <c r="J38" s="1"/>
    </row>
    <row r="39" spans="2:10" ht="15" customHeight="1" x14ac:dyDescent="0.3">
      <c r="B39" s="3" t="s">
        <v>371</v>
      </c>
      <c r="C39" s="1"/>
      <c r="D39" s="1"/>
      <c r="E39" s="1"/>
      <c r="F39" s="1"/>
      <c r="G39" s="1"/>
      <c r="H39" s="1"/>
      <c r="I39" s="1"/>
      <c r="J39" s="1"/>
    </row>
    <row r="40" spans="2:10" ht="15" customHeight="1" thickBot="1" x14ac:dyDescent="0.35">
      <c r="B40" s="2"/>
      <c r="C40" s="1"/>
      <c r="D40" s="1"/>
      <c r="E40" s="1"/>
      <c r="F40" s="1"/>
      <c r="G40" s="1"/>
      <c r="H40" s="1"/>
      <c r="I40" s="1"/>
      <c r="J40" s="1"/>
    </row>
    <row r="41" spans="2:10" ht="30" customHeight="1" thickBot="1" x14ac:dyDescent="0.35">
      <c r="B41" s="56" t="s">
        <v>33</v>
      </c>
      <c r="C41" s="146" t="s">
        <v>245</v>
      </c>
      <c r="D41" s="146" t="s">
        <v>246</v>
      </c>
      <c r="E41" s="146" t="s">
        <v>247</v>
      </c>
      <c r="F41" s="146" t="s">
        <v>248</v>
      </c>
      <c r="G41" s="146" t="s">
        <v>249</v>
      </c>
      <c r="H41" s="147" t="s">
        <v>1</v>
      </c>
      <c r="I41" s="1"/>
      <c r="J41" s="1"/>
    </row>
    <row r="42" spans="2:10" ht="15" customHeight="1" thickTop="1" thickBot="1" x14ac:dyDescent="0.35">
      <c r="B42" s="81" t="s">
        <v>57</v>
      </c>
      <c r="C42" s="148">
        <v>444.50690209230385</v>
      </c>
      <c r="D42" s="148">
        <v>441.78887736118099</v>
      </c>
      <c r="E42" s="148">
        <v>452.32651913379618</v>
      </c>
      <c r="F42" s="148">
        <v>440.2434737287864</v>
      </c>
      <c r="G42" s="148">
        <v>442.13422768393247</v>
      </c>
      <c r="H42" s="152">
        <f>SUM(C42:G42)</f>
        <v>2220.9999999999995</v>
      </c>
      <c r="I42" s="1"/>
      <c r="J42" s="1"/>
    </row>
    <row r="43" spans="2:10" ht="15" customHeight="1" thickTop="1" x14ac:dyDescent="0.3">
      <c r="B43" s="178" t="s">
        <v>373</v>
      </c>
      <c r="C43" s="158"/>
      <c r="D43" s="158"/>
      <c r="E43" s="158"/>
      <c r="F43" s="158"/>
      <c r="G43" s="158"/>
      <c r="H43" s="174"/>
      <c r="J43" s="1"/>
    </row>
    <row r="44" spans="2:10" ht="15" customHeight="1" x14ac:dyDescent="0.3">
      <c r="B44" s="179" t="s">
        <v>374</v>
      </c>
      <c r="C44" s="173">
        <v>4545.1389270820873</v>
      </c>
      <c r="D44" s="173">
        <v>5852.8826816503815</v>
      </c>
      <c r="E44" s="173">
        <v>6942.957760833573</v>
      </c>
      <c r="F44" s="173">
        <v>18080.7178730183</v>
      </c>
      <c r="G44" s="173">
        <v>57794.114353697179</v>
      </c>
      <c r="H44" s="174">
        <v>93215.811596281521</v>
      </c>
      <c r="J44" s="1"/>
    </row>
    <row r="45" spans="2:10" ht="15" customHeight="1" x14ac:dyDescent="0.3">
      <c r="B45" s="179" t="s">
        <v>375</v>
      </c>
      <c r="C45" s="173">
        <v>2570.5866663256188</v>
      </c>
      <c r="D45" s="173">
        <v>4412.1174726894033</v>
      </c>
      <c r="E45" s="173">
        <v>9118.1023193424262</v>
      </c>
      <c r="F45" s="173">
        <v>13306.049348701625</v>
      </c>
      <c r="G45" s="173">
        <v>38265.404424753622</v>
      </c>
      <c r="H45" s="174">
        <v>67672.260231812688</v>
      </c>
      <c r="J45" s="1"/>
    </row>
    <row r="46" spans="2:10" ht="15" customHeight="1" thickBot="1" x14ac:dyDescent="0.35">
      <c r="B46" s="179" t="s">
        <v>376</v>
      </c>
      <c r="C46" s="173">
        <v>5179.839150071035</v>
      </c>
      <c r="D46" s="173">
        <v>4306.4317974584037</v>
      </c>
      <c r="E46" s="173">
        <v>13066.452322573332</v>
      </c>
      <c r="F46" s="173">
        <v>13393.526748458933</v>
      </c>
      <c r="G46" s="173">
        <v>28290.215928094269</v>
      </c>
      <c r="H46" s="174">
        <v>64236.465946655968</v>
      </c>
      <c r="J46" s="1"/>
    </row>
    <row r="47" spans="2:10" ht="15" customHeight="1" thickTop="1" x14ac:dyDescent="0.3">
      <c r="B47" s="178" t="s">
        <v>377</v>
      </c>
      <c r="C47" s="181"/>
      <c r="D47" s="181"/>
      <c r="E47" s="181"/>
      <c r="F47" s="181"/>
      <c r="G47" s="181"/>
      <c r="H47" s="176"/>
      <c r="J47" s="1"/>
    </row>
    <row r="48" spans="2:10" ht="14.25" customHeight="1" x14ac:dyDescent="0.3">
      <c r="B48" s="179" t="s">
        <v>378</v>
      </c>
      <c r="C48" s="173">
        <v>5627.3091930464152</v>
      </c>
      <c r="D48" s="173">
        <v>3822.9022046400933</v>
      </c>
      <c r="E48" s="173">
        <v>4427.8450695167339</v>
      </c>
      <c r="F48" s="173">
        <v>6868.285923588659</v>
      </c>
      <c r="G48" s="173">
        <v>15184.171340075936</v>
      </c>
      <c r="H48" s="174">
        <v>35930.513730867839</v>
      </c>
      <c r="J48" s="1"/>
    </row>
    <row r="49" spans="2:10" ht="15" customHeight="1" x14ac:dyDescent="0.3">
      <c r="B49" s="179" t="s">
        <v>379</v>
      </c>
      <c r="C49" s="173">
        <v>1220.9538760981929</v>
      </c>
      <c r="D49" s="173">
        <v>1875.1597506905671</v>
      </c>
      <c r="E49" s="173">
        <v>3750.2371275138175</v>
      </c>
      <c r="F49" s="173">
        <v>5938.9625087970644</v>
      </c>
      <c r="G49" s="173">
        <v>17734.337580147963</v>
      </c>
      <c r="H49" s="176">
        <v>30519.650843247604</v>
      </c>
      <c r="J49" s="1"/>
    </row>
    <row r="50" spans="2:10" ht="15" customHeight="1" x14ac:dyDescent="0.3">
      <c r="B50" s="179" t="s">
        <v>380</v>
      </c>
      <c r="C50" s="173">
        <v>426.50936253651025</v>
      </c>
      <c r="D50" s="173">
        <v>312.49974050192117</v>
      </c>
      <c r="E50" s="173">
        <v>1597.0517930154415</v>
      </c>
      <c r="F50" s="173">
        <v>593.75857358265932</v>
      </c>
      <c r="G50" s="173">
        <v>4322.3798609490832</v>
      </c>
      <c r="H50" s="176">
        <v>7252.1993305856158</v>
      </c>
      <c r="J50" s="1"/>
    </row>
    <row r="51" spans="2:10" ht="15" customHeight="1" x14ac:dyDescent="0.3">
      <c r="B51" s="179" t="s">
        <v>381</v>
      </c>
      <c r="C51" s="173">
        <v>0</v>
      </c>
      <c r="D51" s="173">
        <v>238.05871622745101</v>
      </c>
      <c r="E51" s="173">
        <v>97.588057742410896</v>
      </c>
      <c r="F51" s="173">
        <v>313.79882499369302</v>
      </c>
      <c r="G51" s="173">
        <v>719.22141541412145</v>
      </c>
      <c r="H51" s="176">
        <v>1368.6670143776764</v>
      </c>
      <c r="J51" s="1"/>
    </row>
    <row r="52" spans="2:10" ht="15" customHeight="1" thickBot="1" x14ac:dyDescent="0.35">
      <c r="B52" s="180" t="s">
        <v>568</v>
      </c>
      <c r="C52" s="153">
        <v>22.416054793212769</v>
      </c>
      <c r="D52" s="153">
        <v>0</v>
      </c>
      <c r="E52" s="153">
        <v>97.588057742410896</v>
      </c>
      <c r="F52" s="153">
        <v>207.24046521761085</v>
      </c>
      <c r="G52" s="153">
        <v>82.898179094148162</v>
      </c>
      <c r="H52" s="174">
        <v>410.14275684738266</v>
      </c>
      <c r="J52" s="1"/>
    </row>
    <row r="53" spans="2:10" ht="15" customHeight="1" thickTop="1" x14ac:dyDescent="0.3">
      <c r="B53" s="178" t="s">
        <v>382</v>
      </c>
      <c r="C53" s="181"/>
      <c r="D53" s="181"/>
      <c r="E53" s="181"/>
      <c r="F53" s="181"/>
      <c r="G53" s="181"/>
      <c r="H53" s="176"/>
      <c r="J53" s="1"/>
    </row>
    <row r="54" spans="2:10" ht="14.25" customHeight="1" x14ac:dyDescent="0.3">
      <c r="B54" s="179" t="s">
        <v>386</v>
      </c>
      <c r="C54" s="173">
        <v>2671.6508627905864</v>
      </c>
      <c r="D54" s="173">
        <v>2646.4278979222063</v>
      </c>
      <c r="E54" s="173">
        <v>4785.594533365429</v>
      </c>
      <c r="F54" s="173">
        <v>9588.8731323715747</v>
      </c>
      <c r="G54" s="173">
        <v>21528.780003480806</v>
      </c>
      <c r="H54" s="174">
        <v>41221.326429930603</v>
      </c>
      <c r="J54" s="1"/>
    </row>
    <row r="55" spans="2:10" ht="15" customHeight="1" x14ac:dyDescent="0.3">
      <c r="B55" s="179" t="s">
        <v>383</v>
      </c>
      <c r="C55" s="173">
        <v>395.20060513859215</v>
      </c>
      <c r="D55" s="173">
        <v>886.68242734466105</v>
      </c>
      <c r="E55" s="173">
        <v>1111.8438265049047</v>
      </c>
      <c r="F55" s="173">
        <v>1447.8367288959678</v>
      </c>
      <c r="G55" s="173">
        <v>3395.6094168644959</v>
      </c>
      <c r="H55" s="176">
        <v>7237.1730047486217</v>
      </c>
      <c r="J55" s="1"/>
    </row>
    <row r="56" spans="2:10" ht="15" customHeight="1" thickBot="1" x14ac:dyDescent="0.35">
      <c r="B56" s="179" t="s">
        <v>384</v>
      </c>
      <c r="C56" s="173">
        <v>0</v>
      </c>
      <c r="D56" s="173">
        <v>0</v>
      </c>
      <c r="E56" s="173">
        <v>132.48881688908705</v>
      </c>
      <c r="F56" s="173">
        <v>0</v>
      </c>
      <c r="G56" s="173">
        <v>115.822689676355</v>
      </c>
      <c r="H56" s="176">
        <v>248.31150656544204</v>
      </c>
      <c r="I56" s="214"/>
      <c r="J56" s="1"/>
    </row>
    <row r="57" spans="2:10" ht="15" customHeight="1" thickTop="1" x14ac:dyDescent="0.3">
      <c r="B57" s="178" t="s">
        <v>385</v>
      </c>
      <c r="C57" s="181"/>
      <c r="D57" s="181"/>
      <c r="E57" s="181"/>
      <c r="F57" s="181"/>
      <c r="G57" s="181"/>
      <c r="H57" s="176"/>
      <c r="J57" s="1"/>
    </row>
    <row r="58" spans="2:10" ht="14.25" customHeight="1" x14ac:dyDescent="0.3">
      <c r="B58" s="179" t="s">
        <v>386</v>
      </c>
      <c r="C58" s="173">
        <v>516.82155669999997</v>
      </c>
      <c r="D58" s="173">
        <v>1054.4358462889393</v>
      </c>
      <c r="E58" s="173">
        <v>1451.0855282012703</v>
      </c>
      <c r="F58" s="173">
        <v>4428.2271407794578</v>
      </c>
      <c r="G58" s="173">
        <v>15686.751634095239</v>
      </c>
      <c r="H58" s="174">
        <v>23137.321706064904</v>
      </c>
      <c r="J58" s="1"/>
    </row>
    <row r="59" spans="2:10" ht="15" customHeight="1" thickBot="1" x14ac:dyDescent="0.35">
      <c r="B59" s="180" t="s">
        <v>387</v>
      </c>
      <c r="C59" s="153">
        <v>552.23620152719479</v>
      </c>
      <c r="D59" s="153">
        <v>687.01565986584035</v>
      </c>
      <c r="E59" s="153">
        <v>1643.8850340995539</v>
      </c>
      <c r="F59" s="153">
        <v>2598.1954425293143</v>
      </c>
      <c r="G59" s="153">
        <v>8100.0438653258871</v>
      </c>
      <c r="H59" s="182">
        <v>13581.376203347789</v>
      </c>
      <c r="J59" s="1"/>
    </row>
    <row r="60" spans="2:10" ht="15" customHeight="1" x14ac:dyDescent="0.3">
      <c r="B60" s="7"/>
      <c r="C60" s="26"/>
      <c r="D60" s="26"/>
      <c r="E60" s="26"/>
      <c r="F60" s="26"/>
      <c r="G60" s="26"/>
    </row>
    <row r="61" spans="2:10" ht="15" customHeight="1" x14ac:dyDescent="0.3">
      <c r="B61" s="7"/>
      <c r="C61" s="26"/>
      <c r="D61" s="26"/>
      <c r="E61" s="26"/>
      <c r="F61" s="26"/>
      <c r="G61" s="26"/>
      <c r="H61" s="26"/>
    </row>
    <row r="62" spans="2:10" ht="15" customHeight="1" x14ac:dyDescent="0.3">
      <c r="B62" s="7"/>
      <c r="C62" s="26"/>
      <c r="D62" s="26"/>
      <c r="E62" s="26"/>
      <c r="F62" s="26"/>
      <c r="G62" s="26"/>
    </row>
    <row r="63" spans="2:10" ht="15" customHeight="1" x14ac:dyDescent="0.3">
      <c r="B63" s="3" t="s">
        <v>372</v>
      </c>
      <c r="C63" s="1"/>
      <c r="D63" s="1"/>
      <c r="E63" s="1"/>
      <c r="F63" s="1"/>
      <c r="G63" s="1"/>
      <c r="H63" s="1"/>
      <c r="I63" s="1"/>
    </row>
    <row r="64" spans="2:10" ht="15" customHeight="1" thickBot="1" x14ac:dyDescent="0.35">
      <c r="B64" s="2"/>
      <c r="C64" s="1"/>
      <c r="D64" s="1"/>
      <c r="E64" s="1"/>
      <c r="F64" s="1"/>
      <c r="G64" s="1"/>
      <c r="H64" s="1"/>
      <c r="I64" s="1"/>
    </row>
    <row r="65" spans="2:9" ht="25.5" customHeight="1" thickBot="1" x14ac:dyDescent="0.35">
      <c r="B65" s="76" t="s">
        <v>37</v>
      </c>
      <c r="C65" s="167" t="s">
        <v>245</v>
      </c>
      <c r="D65" s="167" t="s">
        <v>246</v>
      </c>
      <c r="E65" s="167" t="s">
        <v>250</v>
      </c>
      <c r="F65" s="147" t="s">
        <v>1</v>
      </c>
      <c r="G65" s="1"/>
      <c r="H65" s="1"/>
      <c r="I65" s="1"/>
    </row>
    <row r="66" spans="2:9" ht="15" customHeight="1" thickTop="1" thickBot="1" x14ac:dyDescent="0.35">
      <c r="B66" s="81" t="s">
        <v>57</v>
      </c>
      <c r="C66" s="168">
        <v>337.25786376779314</v>
      </c>
      <c r="D66" s="168">
        <v>149.74213623220697</v>
      </c>
      <c r="E66" s="168">
        <v>110.99999999999997</v>
      </c>
      <c r="F66" s="152">
        <f>SUM(A66:E66)</f>
        <v>598.00000000000011</v>
      </c>
      <c r="G66" s="1"/>
      <c r="H66" s="1"/>
      <c r="I66" s="1"/>
    </row>
    <row r="67" spans="2:9" ht="15" customHeight="1" thickTop="1" x14ac:dyDescent="0.3">
      <c r="B67" s="178" t="s">
        <v>373</v>
      </c>
      <c r="C67" s="158"/>
      <c r="D67" s="158"/>
      <c r="E67" s="158"/>
      <c r="F67" s="174"/>
    </row>
    <row r="68" spans="2:9" ht="15" customHeight="1" x14ac:dyDescent="0.3">
      <c r="B68" s="179" t="s">
        <v>374</v>
      </c>
      <c r="C68" s="173">
        <v>747.97793045775404</v>
      </c>
      <c r="D68" s="173">
        <v>921.2769685958832</v>
      </c>
      <c r="E68" s="173">
        <v>3719.8595568601409</v>
      </c>
      <c r="F68" s="174">
        <v>5389.1144559137783</v>
      </c>
    </row>
    <row r="69" spans="2:9" ht="15" customHeight="1" x14ac:dyDescent="0.3">
      <c r="B69" s="179" t="s">
        <v>375</v>
      </c>
      <c r="C69" s="173">
        <v>1065.297769094976</v>
      </c>
      <c r="D69" s="173">
        <v>940.37675349328379</v>
      </c>
      <c r="E69" s="173">
        <v>3310.4662920564701</v>
      </c>
      <c r="F69" s="174">
        <v>5316.1408146447302</v>
      </c>
    </row>
    <row r="70" spans="2:9" ht="15" customHeight="1" thickBot="1" x14ac:dyDescent="0.35">
      <c r="B70" s="179" t="s">
        <v>376</v>
      </c>
      <c r="C70" s="173">
        <v>3117.0816819669167</v>
      </c>
      <c r="D70" s="173">
        <v>1602.3705031043035</v>
      </c>
      <c r="E70" s="173">
        <v>2486.3326144183475</v>
      </c>
      <c r="F70" s="174">
        <v>7205.7847994895674</v>
      </c>
    </row>
    <row r="71" spans="2:9" ht="15" customHeight="1" thickTop="1" x14ac:dyDescent="0.3">
      <c r="B71" s="178" t="s">
        <v>377</v>
      </c>
      <c r="C71" s="181"/>
      <c r="D71" s="181"/>
      <c r="E71" s="181"/>
      <c r="F71" s="174"/>
    </row>
    <row r="72" spans="2:9" ht="15" customHeight="1" x14ac:dyDescent="0.3">
      <c r="B72" s="179" t="s">
        <v>378</v>
      </c>
      <c r="C72" s="173">
        <v>2415.7621767517207</v>
      </c>
      <c r="D72" s="173">
        <v>949.71099833323319</v>
      </c>
      <c r="E72" s="173">
        <v>1638.1848442030168</v>
      </c>
      <c r="F72" s="174">
        <v>5003.658019287971</v>
      </c>
    </row>
    <row r="73" spans="2:9" ht="15" customHeight="1" x14ac:dyDescent="0.3">
      <c r="B73" s="179" t="s">
        <v>379</v>
      </c>
      <c r="C73" s="173">
        <v>823.49626712042902</v>
      </c>
      <c r="D73" s="173">
        <v>343.43926643472815</v>
      </c>
      <c r="E73" s="173">
        <v>1991.4057296100345</v>
      </c>
      <c r="F73" s="174">
        <v>3158.3412631651918</v>
      </c>
    </row>
    <row r="74" spans="2:9" ht="15" customHeight="1" x14ac:dyDescent="0.3">
      <c r="B74" s="179" t="s">
        <v>380</v>
      </c>
      <c r="C74" s="173">
        <v>412.02234278678895</v>
      </c>
      <c r="D74" s="173">
        <v>887.23756130843242</v>
      </c>
      <c r="E74" s="173">
        <v>580.27594126943836</v>
      </c>
      <c r="F74" s="174">
        <v>1879.5358453646597</v>
      </c>
    </row>
    <row r="75" spans="2:9" ht="15" customHeight="1" x14ac:dyDescent="0.3">
      <c r="B75" s="179" t="s">
        <v>381</v>
      </c>
      <c r="C75" s="173">
        <v>0</v>
      </c>
      <c r="D75" s="173">
        <v>59.743933240000004</v>
      </c>
      <c r="E75" s="173">
        <v>0</v>
      </c>
      <c r="F75" s="174">
        <v>59.743933240000004</v>
      </c>
    </row>
    <row r="76" spans="2:9" ht="15" customHeight="1" thickBot="1" x14ac:dyDescent="0.35">
      <c r="B76" s="180" t="s">
        <v>568</v>
      </c>
      <c r="C76" s="153">
        <v>206.99320986388949</v>
      </c>
      <c r="D76" s="153">
        <v>0</v>
      </c>
      <c r="E76" s="153">
        <v>312</v>
      </c>
      <c r="F76" s="174">
        <v>518.99320986388943</v>
      </c>
    </row>
    <row r="77" spans="2:9" ht="15" customHeight="1" thickTop="1" x14ac:dyDescent="0.3">
      <c r="B77" s="178" t="s">
        <v>382</v>
      </c>
      <c r="C77" s="181"/>
      <c r="D77" s="181"/>
      <c r="E77" s="181"/>
      <c r="F77" s="174"/>
    </row>
    <row r="78" spans="2:9" ht="15" customHeight="1" x14ac:dyDescent="0.3">
      <c r="B78" s="179" t="s">
        <v>386</v>
      </c>
      <c r="C78" s="173">
        <v>1476.5802603094701</v>
      </c>
      <c r="D78" s="173">
        <v>1118.1409605798997</v>
      </c>
      <c r="E78" s="173">
        <v>2445.6873328245124</v>
      </c>
      <c r="F78" s="174">
        <v>5040.4085537138826</v>
      </c>
    </row>
    <row r="79" spans="2:9" ht="15" customHeight="1" x14ac:dyDescent="0.3">
      <c r="B79" s="179" t="s">
        <v>383</v>
      </c>
      <c r="C79" s="173">
        <v>283.53604399558293</v>
      </c>
      <c r="D79" s="173">
        <v>796.72085162302244</v>
      </c>
      <c r="E79" s="173">
        <v>1499.8943081313275</v>
      </c>
      <c r="F79" s="174">
        <v>2580.1512037499328</v>
      </c>
    </row>
    <row r="80" spans="2:9" ht="15" customHeight="1" thickBot="1" x14ac:dyDescent="0.35">
      <c r="B80" s="179" t="s">
        <v>384</v>
      </c>
      <c r="C80" s="173">
        <v>0</v>
      </c>
      <c r="D80" s="173">
        <v>0</v>
      </c>
      <c r="E80" s="173">
        <v>0</v>
      </c>
      <c r="F80" s="174">
        <v>0</v>
      </c>
    </row>
    <row r="81" spans="2:6" ht="15" customHeight="1" thickTop="1" x14ac:dyDescent="0.3">
      <c r="B81" s="178" t="s">
        <v>385</v>
      </c>
      <c r="C81" s="181"/>
      <c r="D81" s="181"/>
      <c r="E81" s="181"/>
      <c r="F81" s="174"/>
    </row>
    <row r="82" spans="2:6" ht="15" customHeight="1" x14ac:dyDescent="0.3">
      <c r="B82" s="179" t="s">
        <v>386</v>
      </c>
      <c r="C82" s="173">
        <v>357.19975384545768</v>
      </c>
      <c r="D82" s="173">
        <v>260.7339561651948</v>
      </c>
      <c r="E82" s="173">
        <v>744.06071176086868</v>
      </c>
      <c r="F82" s="174">
        <v>1361.994421771521</v>
      </c>
    </row>
    <row r="83" spans="2:6" ht="15" customHeight="1" thickBot="1" x14ac:dyDescent="0.35">
      <c r="B83" s="180" t="s">
        <v>387</v>
      </c>
      <c r="C83" s="153">
        <v>462.80816273243107</v>
      </c>
      <c r="D83" s="153">
        <v>140.11601113906568</v>
      </c>
      <c r="E83" s="153">
        <v>1360.9384913198596</v>
      </c>
      <c r="F83" s="174">
        <v>1963.8626651913564</v>
      </c>
    </row>
    <row r="85" spans="2:6" ht="15" customHeight="1" x14ac:dyDescent="0.3">
      <c r="C85" s="143"/>
      <c r="D85" s="143"/>
      <c r="E85" s="143"/>
      <c r="F85" s="143"/>
    </row>
  </sheetData>
  <hyperlinks>
    <hyperlink ref="I2" location="Contenidos!A1" display="Volver a Contenidos" xr:uid="{00000000-0004-0000-0900-000000000000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8">
    <tabColor theme="5" tint="0.39997558519241921"/>
  </sheetPr>
  <dimension ref="B1:L202"/>
  <sheetViews>
    <sheetView showGridLines="0" workbookViewId="0">
      <selection activeCell="C14" sqref="C14"/>
    </sheetView>
  </sheetViews>
  <sheetFormatPr baseColWidth="10" defaultColWidth="11.44140625" defaultRowHeight="15" customHeight="1" x14ac:dyDescent="0.3"/>
  <cols>
    <col min="2" max="2" width="69.8867187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626</v>
      </c>
    </row>
    <row r="14" spans="2:9" s="1" customFormat="1" ht="15" customHeight="1" x14ac:dyDescent="0.3"/>
    <row r="15" spans="2:9" s="1" customFormat="1" ht="15" customHeight="1" x14ac:dyDescent="0.3">
      <c r="B15" s="3" t="s">
        <v>595</v>
      </c>
    </row>
    <row r="16" spans="2:9" s="1" customFormat="1" ht="15" customHeight="1" thickBot="1" x14ac:dyDescent="0.35">
      <c r="B16" s="2"/>
    </row>
    <row r="17" spans="2:12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I17" s="1"/>
      <c r="J17" s="1"/>
      <c r="K17" s="1"/>
      <c r="L17" s="1"/>
    </row>
    <row r="18" spans="2:12" s="1" customFormat="1" ht="15" customHeight="1" thickTop="1" thickBot="1" x14ac:dyDescent="0.35">
      <c r="B18" s="59" t="s">
        <v>57</v>
      </c>
      <c r="C18" s="184">
        <v>2220.9999999999995</v>
      </c>
      <c r="D18" s="184">
        <v>598.00000000000011</v>
      </c>
      <c r="E18" s="152">
        <f>SUM(B18:D18)</f>
        <v>2818.9999999999995</v>
      </c>
    </row>
    <row r="19" spans="2:12" ht="15" customHeight="1" thickBot="1" x14ac:dyDescent="0.35">
      <c r="B19" s="217" t="s">
        <v>689</v>
      </c>
      <c r="C19" s="218">
        <v>356012.71703632001</v>
      </c>
      <c r="D19" s="218">
        <v>39126.186314618455</v>
      </c>
      <c r="E19" s="152">
        <f>SUM(B19:D19)</f>
        <v>395138.90335093846</v>
      </c>
      <c r="G19" s="1"/>
      <c r="H19" s="1"/>
      <c r="I19" s="1"/>
      <c r="J19" s="1"/>
      <c r="K19" s="1"/>
      <c r="L19" s="1"/>
    </row>
    <row r="20" spans="2:12" ht="15" customHeight="1" x14ac:dyDescent="0.3">
      <c r="B20" s="215" t="s">
        <v>598</v>
      </c>
      <c r="C20" s="223"/>
      <c r="D20" s="223"/>
      <c r="E20" s="152"/>
      <c r="G20" s="1"/>
      <c r="H20" s="1"/>
      <c r="I20" s="1"/>
      <c r="J20" s="1"/>
      <c r="K20" s="1"/>
      <c r="L20" s="1"/>
    </row>
    <row r="21" spans="2:12" ht="15" customHeight="1" x14ac:dyDescent="0.3">
      <c r="B21" s="179" t="s">
        <v>600</v>
      </c>
      <c r="C21" s="173">
        <v>30558.270593690795</v>
      </c>
      <c r="D21" s="173">
        <v>1445.4265911844723</v>
      </c>
      <c r="E21" s="152">
        <f t="shared" ref="E21:E25" si="0">SUM(B21:D21)</f>
        <v>32003.697184875266</v>
      </c>
      <c r="J21" s="1"/>
    </row>
    <row r="22" spans="2:12" ht="15" customHeight="1" x14ac:dyDescent="0.3">
      <c r="B22" s="179" t="s">
        <v>601</v>
      </c>
      <c r="C22" s="173">
        <v>20397.897114892137</v>
      </c>
      <c r="D22" s="173">
        <v>1679.7141920734484</v>
      </c>
      <c r="E22" s="152">
        <f t="shared" si="0"/>
        <v>22077.611306965584</v>
      </c>
      <c r="J22" s="1"/>
    </row>
    <row r="23" spans="2:12" ht="15" customHeight="1" x14ac:dyDescent="0.3">
      <c r="B23" s="179" t="s">
        <v>602</v>
      </c>
      <c r="C23" s="173">
        <v>7966.9989632161341</v>
      </c>
      <c r="D23" s="173">
        <v>590.65806870684696</v>
      </c>
      <c r="E23" s="152">
        <f t="shared" si="0"/>
        <v>8557.6570319229813</v>
      </c>
      <c r="J23" s="1"/>
    </row>
    <row r="24" spans="2:12" ht="15" customHeight="1" x14ac:dyDescent="0.3">
      <c r="B24" s="179" t="s">
        <v>603</v>
      </c>
      <c r="C24" s="173">
        <v>6769.0530363759008</v>
      </c>
      <c r="D24" s="173">
        <v>1134.2192594270286</v>
      </c>
      <c r="E24" s="152">
        <f t="shared" si="0"/>
        <v>7903.2722958029299</v>
      </c>
      <c r="J24" s="1"/>
    </row>
    <row r="25" spans="2:12" ht="15" customHeight="1" thickBot="1" x14ac:dyDescent="0.35">
      <c r="B25" s="180" t="s">
        <v>604</v>
      </c>
      <c r="C25" s="153">
        <v>18089.050710902669</v>
      </c>
      <c r="D25" s="153">
        <v>2184.9127906017311</v>
      </c>
      <c r="E25" s="152">
        <f t="shared" si="0"/>
        <v>20273.9635015044</v>
      </c>
      <c r="J25" s="1"/>
    </row>
    <row r="26" spans="2:12" ht="15" customHeight="1" thickTop="1" x14ac:dyDescent="0.3">
      <c r="B26" s="178" t="s">
        <v>605</v>
      </c>
      <c r="C26" s="181"/>
      <c r="D26" s="181"/>
      <c r="E26" s="152"/>
      <c r="J26" s="1"/>
    </row>
    <row r="27" spans="2:12" ht="15" customHeight="1" x14ac:dyDescent="0.3">
      <c r="B27" s="179" t="s">
        <v>606</v>
      </c>
      <c r="C27" s="173">
        <v>40.637611716245829</v>
      </c>
      <c r="D27" s="173">
        <v>27.319463102892424</v>
      </c>
      <c r="E27" s="152">
        <f>SUMPRODUCT(C27:D27,$C$18:$D$18)/$E$18</f>
        <v>37.812406724835633</v>
      </c>
      <c r="J27" s="1"/>
    </row>
    <row r="28" spans="2:12" ht="15" customHeight="1" x14ac:dyDescent="0.3">
      <c r="B28" s="179" t="s">
        <v>607</v>
      </c>
      <c r="C28" s="173">
        <v>67.700925757069768</v>
      </c>
      <c r="D28" s="173">
        <v>46.776884186105306</v>
      </c>
      <c r="E28" s="152">
        <f t="shared" ref="E28:E30" si="1">SUMPRODUCT(C28:D28,$C$18:$D$18)/$E$18</f>
        <v>63.262267772168478</v>
      </c>
      <c r="J28" s="1"/>
    </row>
    <row r="29" spans="2:12" ht="15" customHeight="1" x14ac:dyDescent="0.3">
      <c r="B29" s="179" t="s">
        <v>608</v>
      </c>
      <c r="C29" s="173">
        <v>5.6642831080223432</v>
      </c>
      <c r="D29" s="173">
        <v>11.872118342068093</v>
      </c>
      <c r="E29" s="152">
        <f t="shared" si="1"/>
        <v>6.9811633740597188</v>
      </c>
      <c r="J29" s="1"/>
    </row>
    <row r="30" spans="2:12" ht="15" customHeight="1" thickBot="1" x14ac:dyDescent="0.35">
      <c r="B30" s="180" t="s">
        <v>609</v>
      </c>
      <c r="C30" s="153">
        <v>7.5520399298866154</v>
      </c>
      <c r="D30" s="153">
        <v>6.2193213931642628</v>
      </c>
      <c r="E30" s="152">
        <f t="shared" si="1"/>
        <v>7.2693277323130205</v>
      </c>
      <c r="J30" s="1"/>
    </row>
    <row r="31" spans="2:12" ht="15" customHeight="1" x14ac:dyDescent="0.3">
      <c r="J31" s="1"/>
    </row>
    <row r="32" spans="2:12" ht="15" customHeight="1" x14ac:dyDescent="0.3">
      <c r="B32" s="10"/>
      <c r="J32" s="1"/>
    </row>
    <row r="33" spans="2:10" ht="15" customHeight="1" x14ac:dyDescent="0.3">
      <c r="B33" s="3" t="s">
        <v>596</v>
      </c>
      <c r="C33" s="1"/>
      <c r="D33" s="1"/>
      <c r="E33" s="1"/>
      <c r="F33" s="1"/>
      <c r="G33" s="1"/>
      <c r="H33" s="1"/>
      <c r="I33" s="1"/>
      <c r="J33" s="1"/>
    </row>
    <row r="34" spans="2:10" ht="15" customHeight="1" thickBot="1" x14ac:dyDescent="0.35">
      <c r="B34" s="2"/>
      <c r="C34" s="1"/>
      <c r="D34" s="1"/>
      <c r="E34" s="1"/>
      <c r="F34" s="1"/>
      <c r="G34" s="1"/>
      <c r="H34" s="1"/>
      <c r="I34" s="1"/>
      <c r="J34" s="1"/>
    </row>
    <row r="35" spans="2:10" ht="30" customHeight="1" thickBot="1" x14ac:dyDescent="0.35">
      <c r="B35" s="76" t="s">
        <v>33</v>
      </c>
      <c r="C35" s="167" t="s">
        <v>245</v>
      </c>
      <c r="D35" s="167" t="s">
        <v>246</v>
      </c>
      <c r="E35" s="167" t="s">
        <v>247</v>
      </c>
      <c r="F35" s="167" t="s">
        <v>248</v>
      </c>
      <c r="G35" s="167" t="s">
        <v>249</v>
      </c>
      <c r="H35" s="147" t="s">
        <v>1</v>
      </c>
      <c r="I35" s="1"/>
      <c r="J35" s="1"/>
    </row>
    <row r="36" spans="2:10" ht="15" customHeight="1" thickTop="1" thickBot="1" x14ac:dyDescent="0.35">
      <c r="B36" s="183" t="s">
        <v>57</v>
      </c>
      <c r="C36" s="184">
        <v>444.50690209230385</v>
      </c>
      <c r="D36" s="184">
        <v>441.78887736118099</v>
      </c>
      <c r="E36" s="184">
        <v>452.32651913379618</v>
      </c>
      <c r="F36" s="184">
        <v>440.2434737287864</v>
      </c>
      <c r="G36" s="184">
        <v>442.13422768393247</v>
      </c>
      <c r="H36" s="152">
        <f>SUM(C36:G36)</f>
        <v>2220.9999999999995</v>
      </c>
      <c r="I36" s="1"/>
      <c r="J36" s="1"/>
    </row>
    <row r="37" spans="2:10" ht="15" customHeight="1" thickBot="1" x14ac:dyDescent="0.35">
      <c r="B37" s="217" t="s">
        <v>689</v>
      </c>
      <c r="C37" s="218">
        <v>15695.32751876747</v>
      </c>
      <c r="D37" s="218">
        <v>26259.145901690878</v>
      </c>
      <c r="E37" s="218">
        <v>44675.685318501768</v>
      </c>
      <c r="F37" s="218">
        <v>71331.378063630953</v>
      </c>
      <c r="G37" s="218">
        <v>198051.18023372896</v>
      </c>
      <c r="H37" s="224">
        <v>356012.71703632001</v>
      </c>
      <c r="J37" s="1"/>
    </row>
    <row r="38" spans="2:10" ht="15" customHeight="1" x14ac:dyDescent="0.3">
      <c r="B38" s="215" t="s">
        <v>598</v>
      </c>
      <c r="C38" s="223"/>
      <c r="D38" s="223"/>
      <c r="E38" s="223"/>
      <c r="F38" s="223"/>
      <c r="G38" s="223"/>
      <c r="H38" s="174"/>
      <c r="J38" s="1"/>
    </row>
    <row r="39" spans="2:10" ht="15" customHeight="1" x14ac:dyDescent="0.3">
      <c r="B39" s="179" t="s">
        <v>600</v>
      </c>
      <c r="C39" s="173">
        <v>1276.2352060461753</v>
      </c>
      <c r="D39" s="173">
        <v>1765.7828313313494</v>
      </c>
      <c r="E39" s="173">
        <v>4660.3148202858229</v>
      </c>
      <c r="F39" s="173">
        <v>5794.4062561645824</v>
      </c>
      <c r="G39" s="173">
        <v>17061.531479862864</v>
      </c>
      <c r="H39" s="174">
        <v>30558.270593690795</v>
      </c>
      <c r="J39" s="1"/>
    </row>
    <row r="40" spans="2:10" ht="15" customHeight="1" x14ac:dyDescent="0.3">
      <c r="B40" s="179" t="s">
        <v>601</v>
      </c>
      <c r="C40" s="173">
        <v>1047.6310740945628</v>
      </c>
      <c r="D40" s="173">
        <v>1566.2320148250546</v>
      </c>
      <c r="E40" s="173">
        <v>2388.580482016836</v>
      </c>
      <c r="F40" s="173">
        <v>4492.4274178084288</v>
      </c>
      <c r="G40" s="173">
        <v>10903.026126147255</v>
      </c>
      <c r="H40" s="174">
        <v>20397.897114892137</v>
      </c>
      <c r="J40" s="1"/>
    </row>
    <row r="41" spans="2:10" ht="15" customHeight="1" x14ac:dyDescent="0.3">
      <c r="B41" s="179" t="s">
        <v>602</v>
      </c>
      <c r="C41" s="173">
        <v>27.121269212179563</v>
      </c>
      <c r="D41" s="173">
        <v>216.04118394919408</v>
      </c>
      <c r="E41" s="173">
        <v>437.90565208902308</v>
      </c>
      <c r="F41" s="173">
        <v>2450.006910900021</v>
      </c>
      <c r="G41" s="173">
        <v>4835.9239470657158</v>
      </c>
      <c r="H41" s="174">
        <v>7966.9989632161341</v>
      </c>
      <c r="J41" s="1"/>
    </row>
    <row r="42" spans="2:10" ht="15" customHeight="1" x14ac:dyDescent="0.3">
      <c r="B42" s="179" t="s">
        <v>603</v>
      </c>
      <c r="C42" s="173">
        <v>38.926700631394546</v>
      </c>
      <c r="D42" s="173">
        <v>126.53645588585226</v>
      </c>
      <c r="E42" s="173">
        <v>336.71923544598519</v>
      </c>
      <c r="F42" s="173">
        <v>2154.6249769936157</v>
      </c>
      <c r="G42" s="173">
        <v>4112.2456674190526</v>
      </c>
      <c r="H42" s="174">
        <v>6769.0530363759008</v>
      </c>
      <c r="J42" s="1"/>
    </row>
    <row r="43" spans="2:10" ht="15" customHeight="1" thickBot="1" x14ac:dyDescent="0.35">
      <c r="B43" s="180" t="s">
        <v>604</v>
      </c>
      <c r="C43" s="153">
        <v>1084.2489162988707</v>
      </c>
      <c r="D43" s="153">
        <v>1179.3578645493815</v>
      </c>
      <c r="E43" s="153">
        <v>1519.339614258512</v>
      </c>
      <c r="F43" s="153">
        <v>4668.4533522252386</v>
      </c>
      <c r="G43" s="153">
        <v>9637.6509635706643</v>
      </c>
      <c r="H43" s="174">
        <v>18089.050710902669</v>
      </c>
      <c r="J43" s="1"/>
    </row>
    <row r="44" spans="2:10" ht="15" customHeight="1" thickTop="1" x14ac:dyDescent="0.3">
      <c r="B44" s="178" t="s">
        <v>605</v>
      </c>
      <c r="C44" s="181"/>
      <c r="D44" s="181"/>
      <c r="E44" s="181"/>
      <c r="F44" s="181"/>
      <c r="G44" s="181"/>
      <c r="H44" s="176"/>
      <c r="J44" s="1"/>
    </row>
    <row r="45" spans="2:10" ht="15" customHeight="1" x14ac:dyDescent="0.3">
      <c r="B45" s="179" t="s">
        <v>606</v>
      </c>
      <c r="C45" s="173">
        <v>40.066303516407444</v>
      </c>
      <c r="D45" s="173">
        <v>34.775768512405776</v>
      </c>
      <c r="E45" s="173">
        <v>33.457258276427829</v>
      </c>
      <c r="F45" s="173">
        <v>47.006362773254274</v>
      </c>
      <c r="G45" s="173">
        <v>40.78600409911737</v>
      </c>
      <c r="H45" s="176">
        <v>40.637611716245829</v>
      </c>
      <c r="J45" s="1"/>
    </row>
    <row r="46" spans="2:10" ht="15" customHeight="1" x14ac:dyDescent="0.3">
      <c r="B46" s="179" t="s">
        <v>607</v>
      </c>
      <c r="C46" s="173">
        <v>64.043833966961429</v>
      </c>
      <c r="D46" s="173">
        <v>56.684582197818678</v>
      </c>
      <c r="E46" s="173">
        <v>69.498824370980316</v>
      </c>
      <c r="F46" s="173">
        <v>69.806934525677278</v>
      </c>
      <c r="G46" s="173">
        <v>68.287300277594795</v>
      </c>
      <c r="H46" s="176">
        <v>67.700925757069768</v>
      </c>
      <c r="J46" s="1"/>
    </row>
    <row r="47" spans="2:10" ht="15" customHeight="1" x14ac:dyDescent="0.3">
      <c r="B47" s="179" t="s">
        <v>608</v>
      </c>
      <c r="C47" s="173">
        <v>0.39295335683817129</v>
      </c>
      <c r="D47" s="173">
        <v>4.5589051440840382</v>
      </c>
      <c r="E47" s="173">
        <v>1.5866698008103781</v>
      </c>
      <c r="F47" s="173">
        <v>11.715939097673749</v>
      </c>
      <c r="G47" s="173">
        <v>4.9687999301541721</v>
      </c>
      <c r="H47" s="176">
        <v>5.6642831080223432</v>
      </c>
      <c r="J47" s="1"/>
    </row>
    <row r="48" spans="2:10" ht="15" customHeight="1" thickBot="1" x14ac:dyDescent="0.35">
      <c r="B48" s="180" t="s">
        <v>609</v>
      </c>
      <c r="C48" s="153">
        <v>9.6973460524157069</v>
      </c>
      <c r="D48" s="153">
        <v>4.3868461606164137</v>
      </c>
      <c r="E48" s="153">
        <v>6.8900754395331099</v>
      </c>
      <c r="F48" s="153">
        <v>8.7742515744707319</v>
      </c>
      <c r="G48" s="153">
        <v>7.5108166418070734</v>
      </c>
      <c r="H48" s="174">
        <v>7.5520399298866154</v>
      </c>
      <c r="J48" s="1"/>
    </row>
    <row r="49" spans="2:9" ht="15" customHeight="1" x14ac:dyDescent="0.3">
      <c r="B49" s="7"/>
      <c r="C49" s="26"/>
      <c r="D49" s="26"/>
      <c r="E49" s="26"/>
      <c r="F49" s="26"/>
      <c r="G49" s="26"/>
      <c r="H49" s="26"/>
    </row>
    <row r="50" spans="2:9" ht="15" customHeight="1" x14ac:dyDescent="0.3">
      <c r="B50" s="7"/>
      <c r="C50" s="26"/>
      <c r="D50" s="26"/>
      <c r="E50" s="26"/>
      <c r="F50" s="26"/>
      <c r="G50" s="26"/>
    </row>
    <row r="51" spans="2:9" ht="15" customHeight="1" x14ac:dyDescent="0.3">
      <c r="B51" s="3" t="s">
        <v>597</v>
      </c>
      <c r="C51" s="1"/>
      <c r="D51" s="1"/>
      <c r="E51" s="1"/>
      <c r="F51" s="1"/>
      <c r="G51" s="1"/>
      <c r="H51" s="1"/>
      <c r="I51" s="1"/>
    </row>
    <row r="52" spans="2:9" ht="15" customHeight="1" thickBot="1" x14ac:dyDescent="0.35">
      <c r="B52" s="2"/>
      <c r="C52" s="1"/>
      <c r="D52" s="1"/>
      <c r="E52" s="1"/>
      <c r="F52" s="1"/>
      <c r="G52" s="1"/>
      <c r="H52" s="1"/>
      <c r="I52" s="1"/>
    </row>
    <row r="53" spans="2:9" ht="25.5" customHeight="1" thickBot="1" x14ac:dyDescent="0.35">
      <c r="B53" s="76" t="s">
        <v>37</v>
      </c>
      <c r="C53" s="167" t="s">
        <v>245</v>
      </c>
      <c r="D53" s="167" t="s">
        <v>246</v>
      </c>
      <c r="E53" s="167" t="s">
        <v>250</v>
      </c>
      <c r="F53" s="147" t="s">
        <v>1</v>
      </c>
      <c r="G53" s="1"/>
      <c r="H53" s="1"/>
      <c r="I53" s="1"/>
    </row>
    <row r="54" spans="2:9" ht="15" customHeight="1" thickTop="1" thickBot="1" x14ac:dyDescent="0.35">
      <c r="B54" s="59" t="s">
        <v>57</v>
      </c>
      <c r="C54" s="228">
        <v>337.25786376779314</v>
      </c>
      <c r="D54" s="228">
        <v>149.74213623220697</v>
      </c>
      <c r="E54" s="228">
        <v>110.99999999999997</v>
      </c>
      <c r="F54" s="152">
        <f>SUM(A54:E54)</f>
        <v>598.00000000000011</v>
      </c>
      <c r="G54" s="1"/>
      <c r="H54" s="1"/>
      <c r="I54" s="1"/>
    </row>
    <row r="55" spans="2:9" ht="15" customHeight="1" thickBot="1" x14ac:dyDescent="0.35">
      <c r="B55" s="217" t="s">
        <v>689</v>
      </c>
      <c r="C55" s="218">
        <v>13004.392334194197</v>
      </c>
      <c r="D55" s="218">
        <v>8305.144815331405</v>
      </c>
      <c r="E55" s="218">
        <v>17816.649165092855</v>
      </c>
      <c r="F55" s="174">
        <v>39126.186314618455</v>
      </c>
    </row>
    <row r="56" spans="2:9" ht="15" customHeight="1" x14ac:dyDescent="0.3">
      <c r="B56" s="215" t="s">
        <v>598</v>
      </c>
      <c r="C56" s="223"/>
      <c r="D56" s="223"/>
      <c r="E56" s="223"/>
      <c r="F56" s="174"/>
    </row>
    <row r="57" spans="2:9" ht="15" customHeight="1" x14ac:dyDescent="0.3">
      <c r="B57" s="179" t="s">
        <v>600</v>
      </c>
      <c r="C57" s="173">
        <v>521.34159584899135</v>
      </c>
      <c r="D57" s="173">
        <v>193.23437863087358</v>
      </c>
      <c r="E57" s="173">
        <v>730.85061670460732</v>
      </c>
      <c r="F57" s="174">
        <v>1445.4265911844723</v>
      </c>
    </row>
    <row r="58" spans="2:9" ht="15" customHeight="1" x14ac:dyDescent="0.3">
      <c r="B58" s="179" t="s">
        <v>601</v>
      </c>
      <c r="C58" s="173">
        <v>608.2163514978273</v>
      </c>
      <c r="D58" s="173">
        <v>549.69179397268613</v>
      </c>
      <c r="E58" s="173">
        <v>521.80604660293511</v>
      </c>
      <c r="F58" s="174">
        <v>1679.7141920734484</v>
      </c>
    </row>
    <row r="59" spans="2:9" ht="15" customHeight="1" x14ac:dyDescent="0.3">
      <c r="B59" s="179" t="s">
        <v>602</v>
      </c>
      <c r="C59" s="173">
        <v>51.833957793305373</v>
      </c>
      <c r="D59" s="173">
        <v>54.457181857211047</v>
      </c>
      <c r="E59" s="173">
        <v>484.3669290563306</v>
      </c>
      <c r="F59" s="174">
        <v>590.65806870684696</v>
      </c>
    </row>
    <row r="60" spans="2:9" ht="15" customHeight="1" x14ac:dyDescent="0.3">
      <c r="B60" s="179" t="s">
        <v>603</v>
      </c>
      <c r="C60" s="173">
        <v>13.781293954782765</v>
      </c>
      <c r="D60" s="173">
        <v>69.517965472245791</v>
      </c>
      <c r="E60" s="173">
        <v>1050.92</v>
      </c>
      <c r="F60" s="174">
        <v>1134.2192594270286</v>
      </c>
    </row>
    <row r="61" spans="2:9" ht="15" customHeight="1" thickBot="1" x14ac:dyDescent="0.35">
      <c r="B61" s="180" t="s">
        <v>604</v>
      </c>
      <c r="C61" s="153">
        <v>546.4765652788426</v>
      </c>
      <c r="D61" s="153">
        <v>308.57396366309058</v>
      </c>
      <c r="E61" s="153">
        <v>1329.8622616597982</v>
      </c>
      <c r="F61" s="174">
        <v>2184.9127906017311</v>
      </c>
    </row>
    <row r="62" spans="2:9" ht="15" customHeight="1" thickTop="1" x14ac:dyDescent="0.3">
      <c r="B62" s="178" t="s">
        <v>605</v>
      </c>
      <c r="C62" s="181"/>
      <c r="D62" s="181"/>
      <c r="E62" s="181"/>
      <c r="F62" s="174"/>
    </row>
    <row r="63" spans="2:9" ht="15" customHeight="1" x14ac:dyDescent="0.3">
      <c r="B63" s="179" t="s">
        <v>606</v>
      </c>
      <c r="C63" s="173">
        <v>25.993508447626862</v>
      </c>
      <c r="D63" s="173">
        <v>30.217692606525585</v>
      </c>
      <c r="E63" s="173">
        <v>26.936283240166578</v>
      </c>
      <c r="F63" s="174">
        <v>27.319463102892424</v>
      </c>
    </row>
    <row r="64" spans="2:9" ht="15" customHeight="1" x14ac:dyDescent="0.3">
      <c r="B64" s="179" t="s">
        <v>607</v>
      </c>
      <c r="C64" s="173">
        <v>44.208499254729098</v>
      </c>
      <c r="D64" s="173">
        <v>45.802381650397734</v>
      </c>
      <c r="E64" s="173">
        <v>49.105810888894283</v>
      </c>
      <c r="F64" s="174">
        <v>46.776884186105306</v>
      </c>
    </row>
    <row r="65" spans="2:8" ht="15" customHeight="1" x14ac:dyDescent="0.3">
      <c r="B65" s="179" t="s">
        <v>608</v>
      </c>
      <c r="C65" s="173">
        <v>0</v>
      </c>
      <c r="D65" s="173">
        <v>0.27415357969516163</v>
      </c>
      <c r="E65" s="173">
        <v>25.943926084910171</v>
      </c>
      <c r="F65" s="174">
        <v>11.872118342068093</v>
      </c>
    </row>
    <row r="66" spans="2:8" ht="15" customHeight="1" thickBot="1" x14ac:dyDescent="0.35">
      <c r="B66" s="180" t="s">
        <v>609</v>
      </c>
      <c r="C66" s="153">
        <v>2.1599982526445296</v>
      </c>
      <c r="D66" s="153">
        <v>2.3048746053628242</v>
      </c>
      <c r="E66" s="153">
        <v>11.00692636785913</v>
      </c>
      <c r="F66" s="174">
        <v>6.2193213931642628</v>
      </c>
    </row>
    <row r="67" spans="2:8" ht="15" customHeight="1" x14ac:dyDescent="0.3">
      <c r="C67" s="143"/>
      <c r="D67" s="143"/>
      <c r="E67" s="143"/>
      <c r="F67" s="143"/>
    </row>
    <row r="68" spans="2:8" ht="15" customHeight="1" x14ac:dyDescent="0.3">
      <c r="B68" s="225"/>
    </row>
    <row r="69" spans="2:8" s="226" customFormat="1" ht="6.75" customHeight="1" x14ac:dyDescent="0.3"/>
    <row r="70" spans="2:8" s="227" customFormat="1" ht="15" customHeight="1" x14ac:dyDescent="0.3"/>
    <row r="71" spans="2:8" ht="15" customHeight="1" x14ac:dyDescent="0.3">
      <c r="B71" s="3" t="s">
        <v>625</v>
      </c>
      <c r="C71" s="1"/>
      <c r="D71" s="1"/>
      <c r="E71" s="1"/>
      <c r="F71" s="1"/>
      <c r="G71" s="1"/>
      <c r="H71" s="1"/>
    </row>
    <row r="72" spans="2:8" ht="15" customHeight="1" thickBot="1" x14ac:dyDescent="0.35">
      <c r="B72" s="2"/>
      <c r="C72" s="1"/>
      <c r="D72" s="1"/>
      <c r="E72" s="1"/>
    </row>
    <row r="73" spans="2:8" ht="15" customHeight="1" thickBot="1" x14ac:dyDescent="0.35">
      <c r="B73" s="56" t="s">
        <v>33</v>
      </c>
      <c r="C73" s="54" t="s">
        <v>8</v>
      </c>
      <c r="D73" s="54" t="s">
        <v>7</v>
      </c>
      <c r="E73" s="147" t="s">
        <v>1</v>
      </c>
    </row>
    <row r="74" spans="2:8" ht="15" customHeight="1" thickBot="1" x14ac:dyDescent="0.35">
      <c r="B74" s="180" t="s">
        <v>611</v>
      </c>
      <c r="C74" s="153">
        <v>747.86176859835791</v>
      </c>
      <c r="D74" s="153">
        <v>141.76056029263714</v>
      </c>
      <c r="E74" s="174">
        <f>SUM(C74:D74)</f>
        <v>889.62232889099505</v>
      </c>
      <c r="G74" s="1"/>
    </row>
    <row r="75" spans="2:8" ht="15" customHeight="1" thickBot="1" x14ac:dyDescent="0.35">
      <c r="B75" s="217" t="s">
        <v>610</v>
      </c>
      <c r="C75" s="218">
        <v>170581.71005047715</v>
      </c>
      <c r="D75" s="218">
        <v>16312.097367420849</v>
      </c>
      <c r="E75" s="174">
        <f>SUM(C75:D75)</f>
        <v>186893.807417898</v>
      </c>
    </row>
    <row r="76" spans="2:8" ht="15" customHeight="1" x14ac:dyDescent="0.3">
      <c r="B76" s="215" t="s">
        <v>598</v>
      </c>
      <c r="C76" s="223"/>
      <c r="D76" s="223"/>
      <c r="E76" s="174"/>
    </row>
    <row r="77" spans="2:8" ht="15" customHeight="1" x14ac:dyDescent="0.3">
      <c r="B77" s="179" t="s">
        <v>600</v>
      </c>
      <c r="C77" s="173">
        <v>14775.813742454075</v>
      </c>
      <c r="D77" s="173">
        <v>1041.3012031118583</v>
      </c>
      <c r="E77" s="174">
        <f t="shared" ref="E77:E81" si="2">SUM(C77:D77)</f>
        <v>15817.114945565932</v>
      </c>
    </row>
    <row r="78" spans="2:8" ht="15" customHeight="1" x14ac:dyDescent="0.3">
      <c r="B78" s="179" t="s">
        <v>601</v>
      </c>
      <c r="C78" s="173">
        <v>11522.794188548565</v>
      </c>
      <c r="D78" s="173">
        <v>1152.3353292463491</v>
      </c>
      <c r="E78" s="174">
        <f t="shared" si="2"/>
        <v>12675.129517794914</v>
      </c>
    </row>
    <row r="79" spans="2:8" ht="15" customHeight="1" x14ac:dyDescent="0.3">
      <c r="B79" s="179" t="s">
        <v>602</v>
      </c>
      <c r="C79" s="173">
        <v>99.031833531915083</v>
      </c>
      <c r="D79" s="173">
        <v>9.6964121838889419</v>
      </c>
      <c r="E79" s="174">
        <f t="shared" si="2"/>
        <v>108.72824571580402</v>
      </c>
    </row>
    <row r="80" spans="2:8" ht="15" customHeight="1" x14ac:dyDescent="0.3">
      <c r="B80" s="179" t="s">
        <v>603</v>
      </c>
      <c r="C80" s="173">
        <v>2702.8763007725934</v>
      </c>
      <c r="D80" s="173">
        <v>83.299259427028559</v>
      </c>
      <c r="E80" s="174">
        <f t="shared" si="2"/>
        <v>2786.1755601996219</v>
      </c>
    </row>
    <row r="81" spans="2:8" ht="15" customHeight="1" thickBot="1" x14ac:dyDescent="0.35">
      <c r="B81" s="180" t="s">
        <v>604</v>
      </c>
      <c r="C81" s="153">
        <v>12856.578564881325</v>
      </c>
      <c r="D81" s="153">
        <v>1182.5387342011702</v>
      </c>
      <c r="E81" s="174">
        <f t="shared" si="2"/>
        <v>14039.117299082496</v>
      </c>
    </row>
    <row r="82" spans="2:8" ht="15" customHeight="1" thickTop="1" x14ac:dyDescent="0.3">
      <c r="B82" s="178" t="s">
        <v>605</v>
      </c>
      <c r="C82" s="181"/>
      <c r="D82" s="181"/>
      <c r="E82" s="176"/>
    </row>
    <row r="83" spans="2:8" ht="15" customHeight="1" x14ac:dyDescent="0.3">
      <c r="B83" s="179" t="s">
        <v>606</v>
      </c>
      <c r="C83" s="173">
        <v>41.646040805438005</v>
      </c>
      <c r="D83" s="173">
        <v>37.742279526421257</v>
      </c>
      <c r="E83" s="176">
        <f>SUMPRODUCT(C83:D83,$C$74:$D$74)/$E$74</f>
        <v>41.023979771007831</v>
      </c>
    </row>
    <row r="84" spans="2:8" ht="15" customHeight="1" x14ac:dyDescent="0.3">
      <c r="B84" s="179" t="s">
        <v>607</v>
      </c>
      <c r="C84" s="173">
        <v>65.557969904839908</v>
      </c>
      <c r="D84" s="173">
        <v>62.375077095505119</v>
      </c>
      <c r="E84" s="176">
        <f t="shared" ref="E84:E86" si="3">SUMPRODUCT(C84:D84,$C$74:$D$74)/$E$74</f>
        <v>65.050778646988746</v>
      </c>
    </row>
    <row r="85" spans="2:8" ht="15" customHeight="1" x14ac:dyDescent="0.3">
      <c r="B85" s="179" t="s">
        <v>608</v>
      </c>
      <c r="C85" s="173">
        <v>3.8334595632087054</v>
      </c>
      <c r="D85" s="173">
        <v>11.419403076694532</v>
      </c>
      <c r="E85" s="176">
        <f t="shared" si="3"/>
        <v>5.0422732000703467</v>
      </c>
    </row>
    <row r="86" spans="2:8" ht="15" customHeight="1" thickBot="1" x14ac:dyDescent="0.35">
      <c r="B86" s="180" t="s">
        <v>609</v>
      </c>
      <c r="C86" s="153">
        <v>6.2152358787707715</v>
      </c>
      <c r="D86" s="153">
        <v>5.8921499363437748</v>
      </c>
      <c r="E86" s="176">
        <f t="shared" si="3"/>
        <v>6.1637524090626528</v>
      </c>
    </row>
    <row r="87" spans="2:8" ht="15" customHeight="1" x14ac:dyDescent="0.3">
      <c r="B87" s="215" t="s">
        <v>618</v>
      </c>
      <c r="C87" s="223"/>
      <c r="D87" s="223"/>
      <c r="E87" s="174"/>
    </row>
    <row r="88" spans="2:8" ht="15" customHeight="1" x14ac:dyDescent="0.3">
      <c r="B88" s="179" t="s">
        <v>612</v>
      </c>
      <c r="C88" s="173">
        <v>30.7572315066285</v>
      </c>
      <c r="D88" s="173">
        <v>23.343219354474567</v>
      </c>
      <c r="E88" s="174">
        <v>30.7572315066285</v>
      </c>
    </row>
    <row r="89" spans="2:8" ht="15" customHeight="1" x14ac:dyDescent="0.3">
      <c r="B89" s="179" t="s">
        <v>613</v>
      </c>
      <c r="C89" s="173">
        <v>394.20907056803719</v>
      </c>
      <c r="D89" s="173">
        <v>81.2879513599039</v>
      </c>
      <c r="E89" s="174">
        <v>394.20907056803719</v>
      </c>
    </row>
    <row r="90" spans="2:8" ht="15" customHeight="1" x14ac:dyDescent="0.3">
      <c r="B90" s="179" t="s">
        <v>614</v>
      </c>
      <c r="C90" s="173">
        <v>139.79010003338644</v>
      </c>
      <c r="D90" s="173">
        <v>0</v>
      </c>
      <c r="E90" s="174">
        <v>139.79010003338644</v>
      </c>
    </row>
    <row r="91" spans="2:8" ht="15" customHeight="1" x14ac:dyDescent="0.3">
      <c r="B91" s="179" t="s">
        <v>615</v>
      </c>
      <c r="C91" s="173">
        <v>146.11342774952863</v>
      </c>
      <c r="D91" s="173">
        <v>28.372138882067059</v>
      </c>
      <c r="E91" s="174">
        <v>146.11342774952863</v>
      </c>
    </row>
    <row r="92" spans="2:8" ht="15" customHeight="1" x14ac:dyDescent="0.3">
      <c r="B92" s="179" t="s">
        <v>616</v>
      </c>
      <c r="C92" s="173">
        <v>30.790289552038669</v>
      </c>
      <c r="D92" s="173">
        <v>8.7572506961916048</v>
      </c>
      <c r="E92" s="174">
        <v>30.790289552038669</v>
      </c>
    </row>
    <row r="93" spans="2:8" ht="15" customHeight="1" thickBot="1" x14ac:dyDescent="0.35">
      <c r="B93" s="180" t="s">
        <v>617</v>
      </c>
      <c r="C93" s="153">
        <v>6.2016491887385863</v>
      </c>
      <c r="D93" s="153">
        <v>0</v>
      </c>
      <c r="E93" s="174">
        <v>6.2016491887385863</v>
      </c>
    </row>
    <row r="94" spans="2:8" ht="15" customHeight="1" x14ac:dyDescent="0.3">
      <c r="B94" s="7"/>
      <c r="C94" s="26"/>
      <c r="D94" s="26"/>
      <c r="E94" s="26"/>
    </row>
    <row r="95" spans="2:8" ht="15" customHeight="1" x14ac:dyDescent="0.3">
      <c r="B95" s="7"/>
      <c r="C95" s="26"/>
      <c r="D95" s="26"/>
      <c r="E95" s="26"/>
      <c r="F95" s="26"/>
      <c r="G95" s="26"/>
    </row>
    <row r="96" spans="2:8" ht="15" customHeight="1" x14ac:dyDescent="0.3">
      <c r="B96" s="3" t="s">
        <v>619</v>
      </c>
      <c r="C96" s="1"/>
      <c r="D96" s="1"/>
      <c r="E96" s="1"/>
      <c r="F96" s="1"/>
      <c r="G96" s="1"/>
      <c r="H96" s="1"/>
    </row>
    <row r="97" spans="2:10" ht="15" customHeight="1" thickBot="1" x14ac:dyDescent="0.35">
      <c r="B97" s="2"/>
      <c r="C97" s="1"/>
      <c r="D97" s="1"/>
      <c r="E97" s="1"/>
      <c r="F97" s="1"/>
      <c r="G97" s="1"/>
      <c r="H97" s="1"/>
    </row>
    <row r="98" spans="2:10" ht="15" customHeight="1" thickBot="1" x14ac:dyDescent="0.35">
      <c r="B98" s="56" t="s">
        <v>33</v>
      </c>
      <c r="C98" s="146" t="s">
        <v>245</v>
      </c>
      <c r="D98" s="146" t="s">
        <v>246</v>
      </c>
      <c r="E98" s="146" t="s">
        <v>247</v>
      </c>
      <c r="F98" s="146" t="s">
        <v>248</v>
      </c>
      <c r="G98" s="146" t="s">
        <v>249</v>
      </c>
      <c r="H98" s="147" t="s">
        <v>1</v>
      </c>
    </row>
    <row r="99" spans="2:10" ht="15" customHeight="1" thickBot="1" x14ac:dyDescent="0.35">
      <c r="B99" s="180" t="s">
        <v>611</v>
      </c>
      <c r="C99" s="153">
        <v>63.343723707321772</v>
      </c>
      <c r="D99" s="153">
        <v>94.921758287650746</v>
      </c>
      <c r="E99" s="153">
        <v>127.26779424060399</v>
      </c>
      <c r="F99" s="153">
        <v>218.8630610586919</v>
      </c>
      <c r="G99" s="153">
        <v>243.46543130408969</v>
      </c>
      <c r="H99" s="174">
        <v>747.86176859835791</v>
      </c>
      <c r="J99" s="1"/>
    </row>
    <row r="100" spans="2:10" ht="15" customHeight="1" thickBot="1" x14ac:dyDescent="0.35">
      <c r="B100" s="217" t="s">
        <v>610</v>
      </c>
      <c r="C100" s="218">
        <v>3312.6022133979036</v>
      </c>
      <c r="D100" s="218">
        <v>5292.9103381797922</v>
      </c>
      <c r="E100" s="218">
        <v>14504.530809295151</v>
      </c>
      <c r="F100" s="218">
        <v>33951.532324256339</v>
      </c>
      <c r="G100" s="218">
        <v>113520.13436534797</v>
      </c>
      <c r="H100" s="224">
        <v>170581.71005047715</v>
      </c>
    </row>
    <row r="101" spans="2:10" ht="15" customHeight="1" x14ac:dyDescent="0.3">
      <c r="B101" s="215" t="s">
        <v>598</v>
      </c>
      <c r="C101" s="223"/>
      <c r="D101" s="223"/>
      <c r="E101" s="223"/>
      <c r="F101" s="223"/>
      <c r="G101" s="223"/>
      <c r="H101" s="174"/>
    </row>
    <row r="102" spans="2:10" ht="15" customHeight="1" x14ac:dyDescent="0.3">
      <c r="B102" s="179" t="s">
        <v>600</v>
      </c>
      <c r="C102" s="173">
        <v>610.11247806614438</v>
      </c>
      <c r="D102" s="173">
        <v>1314.5383274270287</v>
      </c>
      <c r="E102" s="173">
        <v>3248.3605632900189</v>
      </c>
      <c r="F102" s="173">
        <v>2537.3721170058402</v>
      </c>
      <c r="G102" s="173">
        <v>7065.4302566650413</v>
      </c>
      <c r="H102" s="174">
        <v>14775.813742454075</v>
      </c>
    </row>
    <row r="103" spans="2:10" ht="15" customHeight="1" x14ac:dyDescent="0.3">
      <c r="B103" s="179" t="s">
        <v>601</v>
      </c>
      <c r="C103" s="173">
        <v>852.98468997369935</v>
      </c>
      <c r="D103" s="173">
        <v>1114.7446436084513</v>
      </c>
      <c r="E103" s="173">
        <v>1596.9952266132889</v>
      </c>
      <c r="F103" s="173">
        <v>2913.1616543142745</v>
      </c>
      <c r="G103" s="173">
        <v>5044.9079740388506</v>
      </c>
      <c r="H103" s="174">
        <v>11522.794188548565</v>
      </c>
    </row>
    <row r="104" spans="2:10" ht="15" customHeight="1" x14ac:dyDescent="0.3">
      <c r="B104" s="179" t="s">
        <v>602</v>
      </c>
      <c r="C104" s="173">
        <v>3.7487813521795643</v>
      </c>
      <c r="D104" s="173">
        <v>9.2396346737719348</v>
      </c>
      <c r="E104" s="173">
        <v>11.455082507550019</v>
      </c>
      <c r="F104" s="173">
        <v>22.075352331884588</v>
      </c>
      <c r="G104" s="173">
        <v>52.512982666528977</v>
      </c>
      <c r="H104" s="174">
        <v>99.031833531915083</v>
      </c>
    </row>
    <row r="105" spans="2:10" ht="15" customHeight="1" x14ac:dyDescent="0.3">
      <c r="B105" s="179" t="s">
        <v>603</v>
      </c>
      <c r="C105" s="173">
        <v>38.926700631394546</v>
      </c>
      <c r="D105" s="173">
        <v>87.239702093639366</v>
      </c>
      <c r="E105" s="173">
        <v>86.228459675387057</v>
      </c>
      <c r="F105" s="173">
        <v>1055.6255715949364</v>
      </c>
      <c r="G105" s="173">
        <v>1434.8558667772356</v>
      </c>
      <c r="H105" s="174">
        <v>2702.8763007725934</v>
      </c>
    </row>
    <row r="106" spans="2:10" ht="15" customHeight="1" thickBot="1" x14ac:dyDescent="0.35">
      <c r="B106" s="180" t="s">
        <v>604</v>
      </c>
      <c r="C106" s="153">
        <v>345.76099938281112</v>
      </c>
      <c r="D106" s="153">
        <v>1050.4163989761523</v>
      </c>
      <c r="E106" s="153">
        <v>1193.7225389593686</v>
      </c>
      <c r="F106" s="153">
        <v>2891.8006929593967</v>
      </c>
      <c r="G106" s="153">
        <v>7374.8779346035899</v>
      </c>
      <c r="H106" s="174">
        <v>12856.578564881325</v>
      </c>
    </row>
    <row r="107" spans="2:10" ht="15" customHeight="1" thickTop="1" x14ac:dyDescent="0.3">
      <c r="B107" s="178" t="s">
        <v>605</v>
      </c>
      <c r="C107" s="181"/>
      <c r="D107" s="181"/>
      <c r="E107" s="181"/>
      <c r="F107" s="181"/>
      <c r="G107" s="181"/>
      <c r="H107" s="176"/>
    </row>
    <row r="108" spans="2:10" ht="15" customHeight="1" x14ac:dyDescent="0.3">
      <c r="B108" s="179" t="s">
        <v>606</v>
      </c>
      <c r="C108" s="173">
        <v>27.815412580690236</v>
      </c>
      <c r="D108" s="173">
        <v>33.709984370046769</v>
      </c>
      <c r="E108" s="173">
        <v>35.021885395908193</v>
      </c>
      <c r="F108" s="173">
        <v>47.671409951772681</v>
      </c>
      <c r="G108" s="173">
        <v>46.38469643226459</v>
      </c>
      <c r="H108" s="152">
        <f>SUMPRODUCT(C108:G108,$C$99:$G$99)/$H$99</f>
        <v>41.646040805438005</v>
      </c>
    </row>
    <row r="109" spans="2:10" ht="15" customHeight="1" x14ac:dyDescent="0.3">
      <c r="B109" s="179" t="s">
        <v>607</v>
      </c>
      <c r="C109" s="173">
        <v>52.428080714985967</v>
      </c>
      <c r="D109" s="173">
        <v>52.022770927080479</v>
      </c>
      <c r="E109" s="173">
        <v>67.985721953970298</v>
      </c>
      <c r="F109" s="173">
        <v>70.233669141342858</v>
      </c>
      <c r="G109" s="173">
        <v>68.77883152344809</v>
      </c>
      <c r="H109" s="152">
        <f t="shared" ref="H109:H111" si="4">SUMPRODUCT(C109:G109,$C$99:$G$99)/$H$99</f>
        <v>65.557969904839908</v>
      </c>
    </row>
    <row r="110" spans="2:10" ht="15" customHeight="1" x14ac:dyDescent="0.3">
      <c r="B110" s="179" t="s">
        <v>608</v>
      </c>
      <c r="C110" s="173">
        <v>0.49807546263662605</v>
      </c>
      <c r="D110" s="173">
        <v>2.5376542485344435</v>
      </c>
      <c r="E110" s="173">
        <v>0</v>
      </c>
      <c r="F110" s="173">
        <v>5.2232634282931576</v>
      </c>
      <c r="G110" s="173">
        <v>5.9609689174273655</v>
      </c>
      <c r="H110" s="152">
        <f t="shared" si="4"/>
        <v>3.8334595632087054</v>
      </c>
    </row>
    <row r="111" spans="2:10" ht="15" customHeight="1" thickBot="1" x14ac:dyDescent="0.35">
      <c r="B111" s="180" t="s">
        <v>609</v>
      </c>
      <c r="C111" s="153">
        <v>3.0415933622779483</v>
      </c>
      <c r="D111" s="153">
        <v>3.927092130440041</v>
      </c>
      <c r="E111" s="153">
        <v>6.1429805041366317</v>
      </c>
      <c r="F111" s="153">
        <v>7.2223483853703065</v>
      </c>
      <c r="G111" s="153">
        <v>7.0654634348351149</v>
      </c>
      <c r="H111" s="152">
        <f t="shared" si="4"/>
        <v>6.2152358787707715</v>
      </c>
    </row>
    <row r="112" spans="2:10" ht="15" customHeight="1" x14ac:dyDescent="0.3">
      <c r="B112" s="215" t="s">
        <v>618</v>
      </c>
      <c r="C112" s="223"/>
      <c r="D112" s="223"/>
      <c r="E112" s="223"/>
      <c r="F112" s="223"/>
      <c r="G112" s="223"/>
      <c r="H112" s="174"/>
    </row>
    <row r="113" spans="2:8" ht="15" customHeight="1" x14ac:dyDescent="0.3">
      <c r="B113" s="179" t="s">
        <v>612</v>
      </c>
      <c r="C113" s="173">
        <v>0</v>
      </c>
      <c r="D113" s="173">
        <v>6.5824666899347504</v>
      </c>
      <c r="E113" s="173">
        <v>7.0801831243838409</v>
      </c>
      <c r="F113" s="173">
        <v>8.8325877926058034</v>
      </c>
      <c r="G113" s="173">
        <v>8.2619938997041036</v>
      </c>
      <c r="H113" s="152">
        <f>SUM(C113:G113)</f>
        <v>30.7572315066285</v>
      </c>
    </row>
    <row r="114" spans="2:8" ht="15" customHeight="1" x14ac:dyDescent="0.3">
      <c r="B114" s="179" t="s">
        <v>613</v>
      </c>
      <c r="C114" s="173">
        <v>33.478437571937391</v>
      </c>
      <c r="D114" s="173">
        <v>66.025514165181988</v>
      </c>
      <c r="E114" s="173">
        <v>59.016243735506933</v>
      </c>
      <c r="F114" s="173">
        <v>161.26604410055583</v>
      </c>
      <c r="G114" s="173">
        <v>74.422830994855104</v>
      </c>
      <c r="H114" s="152">
        <f t="shared" ref="H114:H118" si="5">SUM(C114:G114)</f>
        <v>394.20907056803719</v>
      </c>
    </row>
    <row r="115" spans="2:8" ht="15" customHeight="1" x14ac:dyDescent="0.3">
      <c r="B115" s="179" t="s">
        <v>614</v>
      </c>
      <c r="C115" s="173">
        <v>10.133619884313703</v>
      </c>
      <c r="D115" s="173">
        <v>9.7798428369129784</v>
      </c>
      <c r="E115" s="173">
        <v>37.023528702874692</v>
      </c>
      <c r="F115" s="173">
        <v>4.6553403855427842</v>
      </c>
      <c r="G115" s="173">
        <v>78.197768223742273</v>
      </c>
      <c r="H115" s="152">
        <f t="shared" si="5"/>
        <v>139.79010003338644</v>
      </c>
    </row>
    <row r="116" spans="2:8" ht="15" customHeight="1" x14ac:dyDescent="0.3">
      <c r="B116" s="179" t="s">
        <v>615</v>
      </c>
      <c r="C116" s="173">
        <v>9.2650497168328005</v>
      </c>
      <c r="D116" s="173">
        <v>12.533934595621027</v>
      </c>
      <c r="E116" s="173">
        <v>24.147838677838521</v>
      </c>
      <c r="F116" s="173">
        <v>32.275825711520213</v>
      </c>
      <c r="G116" s="173">
        <v>67.89077904771608</v>
      </c>
      <c r="H116" s="152">
        <f t="shared" si="5"/>
        <v>146.11342774952863</v>
      </c>
    </row>
    <row r="117" spans="2:8" ht="15" customHeight="1" x14ac:dyDescent="0.3">
      <c r="B117" s="179" t="s">
        <v>616</v>
      </c>
      <c r="C117" s="173">
        <v>10.466616534237877</v>
      </c>
      <c r="D117" s="173">
        <v>0</v>
      </c>
      <c r="E117" s="173">
        <v>0</v>
      </c>
      <c r="F117" s="173">
        <v>5.631613879728655</v>
      </c>
      <c r="G117" s="173">
        <v>14.692059138072135</v>
      </c>
      <c r="H117" s="152">
        <f t="shared" si="5"/>
        <v>30.790289552038669</v>
      </c>
    </row>
    <row r="118" spans="2:8" ht="15" customHeight="1" thickBot="1" x14ac:dyDescent="0.35">
      <c r="B118" s="180" t="s">
        <v>617</v>
      </c>
      <c r="C118" s="153">
        <v>0</v>
      </c>
      <c r="D118" s="153">
        <v>0</v>
      </c>
      <c r="E118" s="153">
        <v>0</v>
      </c>
      <c r="F118" s="153">
        <v>6.2016491887385863</v>
      </c>
      <c r="G118" s="153">
        <v>0</v>
      </c>
      <c r="H118" s="152">
        <f t="shared" si="5"/>
        <v>6.2016491887385863</v>
      </c>
    </row>
    <row r="119" spans="2:8" ht="15" customHeight="1" x14ac:dyDescent="0.3">
      <c r="B119" s="7"/>
      <c r="C119" s="26"/>
      <c r="D119" s="26"/>
      <c r="E119" s="26"/>
      <c r="F119" s="26"/>
      <c r="G119" s="26"/>
      <c r="H119" s="26"/>
    </row>
    <row r="120" spans="2:8" ht="15" customHeight="1" x14ac:dyDescent="0.3">
      <c r="B120" s="7"/>
      <c r="C120" s="26"/>
      <c r="D120" s="26"/>
      <c r="E120" s="26"/>
      <c r="F120" s="26"/>
      <c r="G120" s="26"/>
    </row>
    <row r="121" spans="2:8" ht="15" customHeight="1" x14ac:dyDescent="0.3">
      <c r="B121" s="3" t="s">
        <v>620</v>
      </c>
      <c r="C121" s="1"/>
      <c r="D121" s="1"/>
      <c r="E121" s="1"/>
      <c r="F121" s="1"/>
      <c r="G121" s="1"/>
      <c r="H121" s="1"/>
    </row>
    <row r="122" spans="2:8" ht="15" customHeight="1" thickBot="1" x14ac:dyDescent="0.35">
      <c r="B122" s="2"/>
      <c r="C122" s="1"/>
      <c r="D122" s="1"/>
      <c r="E122" s="1"/>
      <c r="F122" s="1"/>
      <c r="G122" s="1"/>
      <c r="H122" s="1"/>
    </row>
    <row r="123" spans="2:8" ht="15" customHeight="1" thickBot="1" x14ac:dyDescent="0.35">
      <c r="B123" s="76" t="s">
        <v>37</v>
      </c>
      <c r="C123" s="167" t="s">
        <v>245</v>
      </c>
      <c r="D123" s="167" t="s">
        <v>246</v>
      </c>
      <c r="E123" s="167" t="s">
        <v>250</v>
      </c>
      <c r="F123" s="147" t="s">
        <v>1</v>
      </c>
      <c r="G123" s="1"/>
      <c r="H123" s="1"/>
    </row>
    <row r="124" spans="2:8" ht="15" customHeight="1" thickBot="1" x14ac:dyDescent="0.35">
      <c r="B124" s="180" t="s">
        <v>611</v>
      </c>
      <c r="C124" s="153">
        <v>28.60799405286334</v>
      </c>
      <c r="D124" s="153">
        <v>49.614971443049384</v>
      </c>
      <c r="E124" s="153">
        <v>63.537594796724413</v>
      </c>
      <c r="F124" s="174">
        <v>141.76056029263714</v>
      </c>
    </row>
    <row r="125" spans="2:8" ht="15" customHeight="1" thickBot="1" x14ac:dyDescent="0.35">
      <c r="B125" s="217" t="s">
        <v>610</v>
      </c>
      <c r="C125" s="218">
        <v>1181.9220136240729</v>
      </c>
      <c r="D125" s="218">
        <v>2026.9000100777828</v>
      </c>
      <c r="E125" s="218">
        <v>13103.275343718993</v>
      </c>
      <c r="F125" s="174">
        <v>16312.097367420849</v>
      </c>
    </row>
    <row r="126" spans="2:8" ht="15" customHeight="1" x14ac:dyDescent="0.3">
      <c r="B126" s="215" t="s">
        <v>598</v>
      </c>
      <c r="C126" s="223"/>
      <c r="D126" s="223"/>
      <c r="E126" s="223"/>
      <c r="F126" s="174"/>
    </row>
    <row r="127" spans="2:8" ht="15" customHeight="1" x14ac:dyDescent="0.3">
      <c r="B127" s="179" t="s">
        <v>600</v>
      </c>
      <c r="C127" s="173">
        <v>482.847760463035</v>
      </c>
      <c r="D127" s="173">
        <v>164.18624990651665</v>
      </c>
      <c r="E127" s="173">
        <v>394.26719274230675</v>
      </c>
      <c r="F127" s="152">
        <f t="shared" ref="F127:F130" si="6">SUM(C127:E127)</f>
        <v>1041.3012031118583</v>
      </c>
    </row>
    <row r="128" spans="2:8" ht="15" customHeight="1" x14ac:dyDescent="0.3">
      <c r="B128" s="179" t="s">
        <v>601</v>
      </c>
      <c r="C128" s="173">
        <v>591.10798021518008</v>
      </c>
      <c r="D128" s="173">
        <v>348.67998258602097</v>
      </c>
      <c r="E128" s="173">
        <v>212.5473664451481</v>
      </c>
      <c r="F128" s="152">
        <f t="shared" si="6"/>
        <v>1152.3353292463491</v>
      </c>
    </row>
    <row r="129" spans="2:6" ht="15" customHeight="1" x14ac:dyDescent="0.3">
      <c r="B129" s="179" t="s">
        <v>602</v>
      </c>
      <c r="C129" s="173">
        <v>4.7859367660254186</v>
      </c>
      <c r="D129" s="173">
        <v>2.7519647048785365</v>
      </c>
      <c r="E129" s="173">
        <v>2.1585107129849868</v>
      </c>
      <c r="F129" s="152">
        <f t="shared" si="6"/>
        <v>9.6964121838889419</v>
      </c>
    </row>
    <row r="130" spans="2:6" ht="15" customHeight="1" x14ac:dyDescent="0.3">
      <c r="B130" s="179" t="s">
        <v>603</v>
      </c>
      <c r="C130" s="173">
        <v>13.781293954782765</v>
      </c>
      <c r="D130" s="173">
        <v>69.517965472245791</v>
      </c>
      <c r="E130" s="173">
        <v>0</v>
      </c>
      <c r="F130" s="152">
        <f t="shared" si="6"/>
        <v>83.299259427028559</v>
      </c>
    </row>
    <row r="131" spans="2:6" ht="15" customHeight="1" thickBot="1" x14ac:dyDescent="0.35">
      <c r="B131" s="180" t="s">
        <v>604</v>
      </c>
      <c r="C131" s="153">
        <v>442.97996034689788</v>
      </c>
      <c r="D131" s="153">
        <v>256.20560449986476</v>
      </c>
      <c r="E131" s="153">
        <v>483.35316935440761</v>
      </c>
      <c r="F131" s="152">
        <f>SUM(C131:E131)</f>
        <v>1182.5387342011702</v>
      </c>
    </row>
    <row r="132" spans="2:6" ht="15" customHeight="1" thickTop="1" x14ac:dyDescent="0.3">
      <c r="B132" s="178" t="s">
        <v>605</v>
      </c>
      <c r="C132" s="181"/>
      <c r="D132" s="181"/>
      <c r="E132" s="181"/>
      <c r="F132" s="174"/>
    </row>
    <row r="133" spans="2:6" ht="15" customHeight="1" x14ac:dyDescent="0.3">
      <c r="B133" s="179" t="s">
        <v>606</v>
      </c>
      <c r="C133" s="173">
        <v>26.273156843899752</v>
      </c>
      <c r="D133" s="173">
        <v>29.009981011977981</v>
      </c>
      <c r="E133" s="173">
        <v>40.127568982872823</v>
      </c>
      <c r="F133" s="152">
        <f>SUMPRODUCT(C133:E133,$C$125:$E$125)/$F$125</f>
        <v>37.742279526421257</v>
      </c>
    </row>
    <row r="134" spans="2:6" ht="15" customHeight="1" x14ac:dyDescent="0.3">
      <c r="B134" s="179" t="s">
        <v>607</v>
      </c>
      <c r="C134" s="173">
        <v>44.121343026946171</v>
      </c>
      <c r="D134" s="173">
        <v>41.036989998565986</v>
      </c>
      <c r="E134" s="173">
        <v>67.32228742100358</v>
      </c>
      <c r="F134" s="152">
        <f t="shared" ref="F134:F136" si="7">SUMPRODUCT(C134:E134,$C$125:$E$125)/$F$125</f>
        <v>62.375077095505119</v>
      </c>
    </row>
    <row r="135" spans="2:6" ht="15" customHeight="1" x14ac:dyDescent="0.3">
      <c r="B135" s="179" t="s">
        <v>608</v>
      </c>
      <c r="C135" s="173">
        <v>0</v>
      </c>
      <c r="D135" s="173">
        <v>0</v>
      </c>
      <c r="E135" s="173">
        <v>14.215866642393069</v>
      </c>
      <c r="F135" s="152">
        <f t="shared" si="7"/>
        <v>11.419403076694532</v>
      </c>
    </row>
    <row r="136" spans="2:6" ht="15" customHeight="1" thickBot="1" x14ac:dyDescent="0.35">
      <c r="B136" s="180" t="s">
        <v>609</v>
      </c>
      <c r="C136" s="153">
        <v>2.2131392373843406</v>
      </c>
      <c r="D136" s="153">
        <v>2.6363209567975256</v>
      </c>
      <c r="E136" s="153">
        <v>6.7276313894722204</v>
      </c>
      <c r="F136" s="152">
        <f t="shared" si="7"/>
        <v>5.8921499363437748</v>
      </c>
    </row>
    <row r="137" spans="2:6" ht="15" customHeight="1" x14ac:dyDescent="0.3">
      <c r="B137" s="215" t="s">
        <v>618</v>
      </c>
      <c r="C137" s="223"/>
      <c r="D137" s="223"/>
      <c r="E137" s="223"/>
      <c r="F137" s="174"/>
    </row>
    <row r="138" spans="2:6" ht="15" customHeight="1" x14ac:dyDescent="0.3">
      <c r="B138" s="179" t="s">
        <v>612</v>
      </c>
      <c r="C138" s="173">
        <v>0</v>
      </c>
      <c r="D138" s="173">
        <v>23.343219354474567</v>
      </c>
      <c r="E138" s="173">
        <v>0</v>
      </c>
      <c r="F138" s="174">
        <f>SUM(C138:E138)</f>
        <v>23.343219354474567</v>
      </c>
    </row>
    <row r="139" spans="2:6" ht="15" customHeight="1" x14ac:dyDescent="0.3">
      <c r="B139" s="179" t="s">
        <v>613</v>
      </c>
      <c r="C139" s="173">
        <v>17.108371282647258</v>
      </c>
      <c r="D139" s="173">
        <v>17.51450139238321</v>
      </c>
      <c r="E139" s="173">
        <v>46.665078684873436</v>
      </c>
      <c r="F139" s="174">
        <f t="shared" ref="F139:F143" si="8">SUM(C139:E139)</f>
        <v>81.2879513599039</v>
      </c>
    </row>
    <row r="140" spans="2:6" ht="15" customHeight="1" x14ac:dyDescent="0.3">
      <c r="B140" s="179" t="s">
        <v>614</v>
      </c>
      <c r="C140" s="173">
        <v>0</v>
      </c>
      <c r="D140" s="173">
        <v>0</v>
      </c>
      <c r="E140" s="173">
        <v>0</v>
      </c>
      <c r="F140" s="174">
        <f t="shared" si="8"/>
        <v>0</v>
      </c>
    </row>
    <row r="141" spans="2:6" ht="15" customHeight="1" x14ac:dyDescent="0.3">
      <c r="B141" s="179" t="s">
        <v>615</v>
      </c>
      <c r="C141" s="173">
        <v>11.499622770216082</v>
      </c>
      <c r="D141" s="173">
        <v>0</v>
      </c>
      <c r="E141" s="173">
        <v>16.872516111850977</v>
      </c>
      <c r="F141" s="174">
        <f t="shared" si="8"/>
        <v>28.372138882067059</v>
      </c>
    </row>
    <row r="142" spans="2:6" ht="15" customHeight="1" x14ac:dyDescent="0.3">
      <c r="B142" s="179" t="s">
        <v>616</v>
      </c>
      <c r="C142" s="173">
        <v>0</v>
      </c>
      <c r="D142" s="173">
        <v>8.7572506961916048</v>
      </c>
      <c r="E142" s="173">
        <v>0</v>
      </c>
      <c r="F142" s="174">
        <f t="shared" si="8"/>
        <v>8.7572506961916048</v>
      </c>
    </row>
    <row r="143" spans="2:6" ht="15" customHeight="1" thickBot="1" x14ac:dyDescent="0.35">
      <c r="B143" s="180" t="s">
        <v>617</v>
      </c>
      <c r="C143" s="153">
        <v>0</v>
      </c>
      <c r="D143" s="153">
        <v>0</v>
      </c>
      <c r="E143" s="153">
        <v>0</v>
      </c>
      <c r="F143" s="174">
        <f t="shared" si="8"/>
        <v>0</v>
      </c>
    </row>
    <row r="146" spans="2:8" s="226" customFormat="1" ht="6.75" customHeight="1" x14ac:dyDescent="0.3"/>
    <row r="147" spans="2:8" s="227" customFormat="1" ht="15" customHeight="1" x14ac:dyDescent="0.3"/>
    <row r="148" spans="2:8" ht="15" customHeight="1" x14ac:dyDescent="0.3">
      <c r="B148" s="3" t="s">
        <v>624</v>
      </c>
      <c r="C148" s="1"/>
      <c r="D148" s="1"/>
      <c r="E148" s="1"/>
      <c r="F148" s="1"/>
      <c r="G148" s="1"/>
      <c r="H148" s="1"/>
    </row>
    <row r="149" spans="2:8" ht="15" customHeight="1" thickBot="1" x14ac:dyDescent="0.35">
      <c r="B149" s="2"/>
      <c r="C149" s="1"/>
      <c r="D149" s="1"/>
      <c r="E149" s="1"/>
    </row>
    <row r="150" spans="2:8" ht="15" customHeight="1" thickBot="1" x14ac:dyDescent="0.35">
      <c r="B150" s="56" t="s">
        <v>33</v>
      </c>
      <c r="C150" s="54" t="s">
        <v>8</v>
      </c>
      <c r="D150" s="54" t="s">
        <v>7</v>
      </c>
      <c r="E150" s="147" t="s">
        <v>1</v>
      </c>
    </row>
    <row r="151" spans="2:8" ht="15" customHeight="1" thickBot="1" x14ac:dyDescent="0.35">
      <c r="B151" s="180" t="s">
        <v>623</v>
      </c>
      <c r="C151" s="153">
        <v>1473.1382314016421</v>
      </c>
      <c r="D151" s="153">
        <v>456.23943970736298</v>
      </c>
      <c r="E151" s="174">
        <f>SUM(C151:D151)</f>
        <v>1929.377671109005</v>
      </c>
      <c r="G151" s="1"/>
    </row>
    <row r="152" spans="2:8" ht="15" customHeight="1" thickBot="1" x14ac:dyDescent="0.35">
      <c r="B152" s="217" t="s">
        <v>599</v>
      </c>
      <c r="C152" s="218">
        <v>185431.00698584283</v>
      </c>
      <c r="D152" s="218">
        <v>22814.088947197608</v>
      </c>
      <c r="E152" s="174">
        <f>SUM(C152:D152)</f>
        <v>208245.09593304043</v>
      </c>
    </row>
    <row r="153" spans="2:8" ht="15" customHeight="1" x14ac:dyDescent="0.3">
      <c r="B153" s="215" t="s">
        <v>598</v>
      </c>
      <c r="C153" s="223"/>
      <c r="D153" s="223"/>
      <c r="E153" s="174"/>
    </row>
    <row r="154" spans="2:8" ht="15" customHeight="1" x14ac:dyDescent="0.3">
      <c r="B154" s="179" t="s">
        <v>600</v>
      </c>
      <c r="C154" s="173">
        <v>14775.813742454075</v>
      </c>
      <c r="D154" s="173">
        <v>1041.3012031118585</v>
      </c>
      <c r="E154" s="174">
        <f t="shared" ref="E154:E158" si="9">SUM(C154:D154)</f>
        <v>15817.114945565932</v>
      </c>
    </row>
    <row r="155" spans="2:8" ht="15" customHeight="1" x14ac:dyDescent="0.3">
      <c r="B155" s="179" t="s">
        <v>601</v>
      </c>
      <c r="C155" s="173">
        <v>11522.794188548565</v>
      </c>
      <c r="D155" s="173">
        <v>1152.3353292463491</v>
      </c>
      <c r="E155" s="174">
        <f t="shared" si="9"/>
        <v>12675.129517794914</v>
      </c>
    </row>
    <row r="156" spans="2:8" ht="15" customHeight="1" x14ac:dyDescent="0.3">
      <c r="B156" s="179" t="s">
        <v>602</v>
      </c>
      <c r="C156" s="173">
        <v>99.031833531915083</v>
      </c>
      <c r="D156" s="173">
        <v>9.6964121838889401</v>
      </c>
      <c r="E156" s="174">
        <f t="shared" si="9"/>
        <v>108.72824571580402</v>
      </c>
    </row>
    <row r="157" spans="2:8" ht="15" customHeight="1" x14ac:dyDescent="0.3">
      <c r="B157" s="179" t="s">
        <v>603</v>
      </c>
      <c r="C157" s="173">
        <v>2702.8763007725934</v>
      </c>
      <c r="D157" s="173">
        <v>83.299259427028559</v>
      </c>
      <c r="E157" s="174">
        <f t="shared" si="9"/>
        <v>2786.1755601996219</v>
      </c>
    </row>
    <row r="158" spans="2:8" ht="15" customHeight="1" thickBot="1" x14ac:dyDescent="0.35">
      <c r="B158" s="180" t="s">
        <v>604</v>
      </c>
      <c r="C158" s="153">
        <v>12856.578564881325</v>
      </c>
      <c r="D158" s="153">
        <v>1182.5387342011704</v>
      </c>
      <c r="E158" s="174">
        <f t="shared" si="9"/>
        <v>14039.117299082496</v>
      </c>
    </row>
    <row r="159" spans="2:8" ht="15" customHeight="1" thickTop="1" x14ac:dyDescent="0.3">
      <c r="B159" s="178" t="s">
        <v>605</v>
      </c>
      <c r="C159" s="181"/>
      <c r="D159" s="181"/>
      <c r="E159" s="176"/>
    </row>
    <row r="160" spans="2:8" ht="15" customHeight="1" x14ac:dyDescent="0.3">
      <c r="B160" s="179" t="s">
        <v>606</v>
      </c>
      <c r="C160" s="173">
        <v>49.954905941761147</v>
      </c>
      <c r="D160" s="173">
        <v>25.45361489693115</v>
      </c>
      <c r="E160" s="176">
        <f>SUMPRODUCT(C160:D160,$C$151:$D$151)/$E$151</f>
        <v>44.161091974807292</v>
      </c>
    </row>
    <row r="161" spans="2:10" ht="15" customHeight="1" x14ac:dyDescent="0.3">
      <c r="B161" s="179" t="s">
        <v>607</v>
      </c>
      <c r="C161" s="173">
        <v>81.110397634589063</v>
      </c>
      <c r="D161" s="173">
        <v>48.215266661964641</v>
      </c>
      <c r="E161" s="176">
        <f t="shared" ref="E161:E163" si="10">SUMPRODUCT(C161:D161,$C$151:$D$151)/$E$151</f>
        <v>73.331694507262071</v>
      </c>
    </row>
    <row r="162" spans="2:10" ht="15" customHeight="1" x14ac:dyDescent="0.3">
      <c r="B162" s="179" t="s">
        <v>608</v>
      </c>
      <c r="C162" s="173">
        <v>7.4424046206214491</v>
      </c>
      <c r="D162" s="173">
        <v>3.3843343100277763</v>
      </c>
      <c r="E162" s="176">
        <f t="shared" si="10"/>
        <v>6.4827937820995496</v>
      </c>
    </row>
    <row r="163" spans="2:10" ht="15" customHeight="1" thickBot="1" x14ac:dyDescent="0.35">
      <c r="B163" s="180" t="s">
        <v>609</v>
      </c>
      <c r="C163" s="153">
        <v>14.90451911055365</v>
      </c>
      <c r="D163" s="153">
        <v>2.6873575718038478</v>
      </c>
      <c r="E163" s="176">
        <f t="shared" si="10"/>
        <v>12.015530076048213</v>
      </c>
    </row>
    <row r="164" spans="2:10" ht="15" customHeight="1" x14ac:dyDescent="0.3">
      <c r="B164" s="225"/>
      <c r="C164" s="157"/>
      <c r="D164" s="229"/>
      <c r="E164" s="227"/>
    </row>
    <row r="165" spans="2:10" ht="15" customHeight="1" x14ac:dyDescent="0.3">
      <c r="B165" s="225"/>
      <c r="C165" s="157"/>
      <c r="D165" s="229"/>
      <c r="E165" s="229"/>
      <c r="F165" s="229"/>
      <c r="G165" s="229"/>
      <c r="H165" s="227"/>
    </row>
    <row r="166" spans="2:10" ht="15" customHeight="1" x14ac:dyDescent="0.3">
      <c r="B166" s="3" t="s">
        <v>621</v>
      </c>
      <c r="C166" s="1"/>
      <c r="D166" s="1"/>
      <c r="E166" s="1"/>
      <c r="F166" s="1"/>
      <c r="G166" s="1"/>
      <c r="H166" s="1"/>
    </row>
    <row r="167" spans="2:10" ht="15" customHeight="1" thickBot="1" x14ac:dyDescent="0.35">
      <c r="B167" s="2"/>
      <c r="C167" s="1"/>
      <c r="D167" s="1"/>
      <c r="E167" s="1"/>
      <c r="F167" s="1"/>
      <c r="G167" s="1"/>
      <c r="H167" s="1"/>
    </row>
    <row r="168" spans="2:10" ht="15" customHeight="1" thickBot="1" x14ac:dyDescent="0.35">
      <c r="B168" s="56" t="s">
        <v>33</v>
      </c>
      <c r="C168" s="146" t="s">
        <v>245</v>
      </c>
      <c r="D168" s="146" t="s">
        <v>246</v>
      </c>
      <c r="E168" s="146" t="s">
        <v>247</v>
      </c>
      <c r="F168" s="146" t="s">
        <v>248</v>
      </c>
      <c r="G168" s="146" t="s">
        <v>249</v>
      </c>
      <c r="H168" s="147" t="s">
        <v>1</v>
      </c>
    </row>
    <row r="169" spans="2:10" ht="15" customHeight="1" thickBot="1" x14ac:dyDescent="0.35">
      <c r="B169" s="180" t="s">
        <v>623</v>
      </c>
      <c r="C169" s="153">
        <v>381.16317838498207</v>
      </c>
      <c r="D169" s="153">
        <v>346.86711907353032</v>
      </c>
      <c r="E169" s="153">
        <v>325.05872489319222</v>
      </c>
      <c r="F169" s="153">
        <v>221.38041267009439</v>
      </c>
      <c r="G169" s="153">
        <v>198.66879637984306</v>
      </c>
      <c r="H169" s="174">
        <v>1473.1382314016421</v>
      </c>
      <c r="J169" s="1"/>
    </row>
    <row r="170" spans="2:10" ht="15" customHeight="1" thickBot="1" x14ac:dyDescent="0.35">
      <c r="B170" s="217" t="s">
        <v>599</v>
      </c>
      <c r="C170" s="218">
        <v>12382.725305369566</v>
      </c>
      <c r="D170" s="218">
        <v>20966.235563511087</v>
      </c>
      <c r="E170" s="218">
        <v>30171.154509206615</v>
      </c>
      <c r="F170" s="218">
        <v>37379.845739374607</v>
      </c>
      <c r="G170" s="218">
        <v>84531.04586838097</v>
      </c>
      <c r="H170" s="224">
        <v>185431.00698584283</v>
      </c>
    </row>
    <row r="171" spans="2:10" ht="15" customHeight="1" x14ac:dyDescent="0.3">
      <c r="B171" s="215" t="s">
        <v>598</v>
      </c>
      <c r="C171" s="223"/>
      <c r="D171" s="223"/>
      <c r="E171" s="223"/>
      <c r="F171" s="223"/>
      <c r="G171" s="223"/>
      <c r="H171" s="174"/>
    </row>
    <row r="172" spans="2:10" ht="15" customHeight="1" x14ac:dyDescent="0.3">
      <c r="B172" s="179" t="s">
        <v>600</v>
      </c>
      <c r="C172" s="173">
        <v>610.11247806614438</v>
      </c>
      <c r="D172" s="173">
        <v>1314.5383274270287</v>
      </c>
      <c r="E172" s="173">
        <v>3248.3605632900189</v>
      </c>
      <c r="F172" s="173">
        <v>2537.3721170058402</v>
      </c>
      <c r="G172" s="173">
        <v>7065.4302566650413</v>
      </c>
      <c r="H172" s="174">
        <v>14775.813742454075</v>
      </c>
    </row>
    <row r="173" spans="2:10" ht="15" customHeight="1" x14ac:dyDescent="0.3">
      <c r="B173" s="179" t="s">
        <v>601</v>
      </c>
      <c r="C173" s="173">
        <v>852.98468997369935</v>
      </c>
      <c r="D173" s="173">
        <v>1114.7446436084513</v>
      </c>
      <c r="E173" s="173">
        <v>1596.9952266132889</v>
      </c>
      <c r="F173" s="173">
        <v>2913.1616543142745</v>
      </c>
      <c r="G173" s="173">
        <v>5044.9079740388506</v>
      </c>
      <c r="H173" s="174">
        <v>11522.794188548565</v>
      </c>
    </row>
    <row r="174" spans="2:10" ht="15" customHeight="1" x14ac:dyDescent="0.3">
      <c r="B174" s="179" t="s">
        <v>602</v>
      </c>
      <c r="C174" s="173">
        <v>3.7487813521795643</v>
      </c>
      <c r="D174" s="173">
        <v>9.2396346737719348</v>
      </c>
      <c r="E174" s="173">
        <v>11.455082507550019</v>
      </c>
      <c r="F174" s="173">
        <v>22.075352331884588</v>
      </c>
      <c r="G174" s="173">
        <v>52.512982666528977</v>
      </c>
      <c r="H174" s="174">
        <v>99.031833531915083</v>
      </c>
    </row>
    <row r="175" spans="2:10" ht="15" customHeight="1" x14ac:dyDescent="0.3">
      <c r="B175" s="179" t="s">
        <v>603</v>
      </c>
      <c r="C175" s="173">
        <v>38.926700631394546</v>
      </c>
      <c r="D175" s="173">
        <v>87.239702093639366</v>
      </c>
      <c r="E175" s="173">
        <v>86.228459675387057</v>
      </c>
      <c r="F175" s="173">
        <v>1055.6255715949364</v>
      </c>
      <c r="G175" s="173">
        <v>1434.8558667772356</v>
      </c>
      <c r="H175" s="174">
        <v>2702.8763007725934</v>
      </c>
    </row>
    <row r="176" spans="2:10" ht="15" customHeight="1" thickBot="1" x14ac:dyDescent="0.35">
      <c r="B176" s="180" t="s">
        <v>604</v>
      </c>
      <c r="C176" s="153">
        <v>345.76099938281112</v>
      </c>
      <c r="D176" s="153">
        <v>1050.4163989761523</v>
      </c>
      <c r="E176" s="153">
        <v>1193.7225389593686</v>
      </c>
      <c r="F176" s="153">
        <v>2891.8006929593967</v>
      </c>
      <c r="G176" s="153">
        <v>7374.8779346035899</v>
      </c>
      <c r="H176" s="174">
        <v>12856.578564881325</v>
      </c>
    </row>
    <row r="177" spans="2:10" ht="15" customHeight="1" thickTop="1" x14ac:dyDescent="0.3">
      <c r="B177" s="178" t="s">
        <v>605</v>
      </c>
      <c r="C177" s="181"/>
      <c r="D177" s="181"/>
      <c r="E177" s="181"/>
      <c r="F177" s="181"/>
      <c r="G177" s="181"/>
      <c r="H177" s="176"/>
    </row>
    <row r="178" spans="2:10" ht="15" customHeight="1" x14ac:dyDescent="0.3">
      <c r="B178" s="179" t="s">
        <v>606</v>
      </c>
      <c r="C178" s="173">
        <v>85.860940913398835</v>
      </c>
      <c r="D178" s="173">
        <v>38.997544427891604</v>
      </c>
      <c r="E178" s="173">
        <v>30.202647204080371</v>
      </c>
      <c r="F178" s="173">
        <v>46.274161330768464</v>
      </c>
      <c r="G178" s="173">
        <v>36.617022789660041</v>
      </c>
      <c r="H178" s="176">
        <f>SUMPRODUCT(C178:G178,$C$169:$G$169)/$H$169</f>
        <v>49.954905941761147</v>
      </c>
    </row>
    <row r="179" spans="2:10" ht="15" customHeight="1" x14ac:dyDescent="0.3">
      <c r="B179" s="179" t="s">
        <v>607</v>
      </c>
      <c r="C179" s="173">
        <v>107.46428485974363</v>
      </c>
      <c r="D179" s="173">
        <v>75.150913008277954</v>
      </c>
      <c r="E179" s="173">
        <v>72.646257915166885</v>
      </c>
      <c r="F179" s="173">
        <v>69.337109660251869</v>
      </c>
      <c r="G179" s="173">
        <v>67.921288992272977</v>
      </c>
      <c r="H179" s="176">
        <f t="shared" ref="H179:H181" si="11">SUMPRODUCT(C179:G179,$C$169:$G$169)/$H$169</f>
        <v>81.110397634589063</v>
      </c>
    </row>
    <row r="180" spans="2:10" ht="15" customHeight="1" x14ac:dyDescent="0.3">
      <c r="B180" s="179" t="s">
        <v>608</v>
      </c>
      <c r="C180" s="173">
        <v>0</v>
      </c>
      <c r="D180" s="173">
        <v>12.565468584874187</v>
      </c>
      <c r="E180" s="173">
        <v>4.8871322800698733</v>
      </c>
      <c r="F180" s="173">
        <v>18.864223676978177</v>
      </c>
      <c r="G180" s="173">
        <v>4.2299963457393144</v>
      </c>
      <c r="H180" s="176">
        <f t="shared" si="11"/>
        <v>7.4424046206214491</v>
      </c>
    </row>
    <row r="181" spans="2:10" ht="15" customHeight="1" thickBot="1" x14ac:dyDescent="0.35">
      <c r="B181" s="180" t="s">
        <v>609</v>
      </c>
      <c r="C181" s="153">
        <v>34.576988084023164</v>
      </c>
      <c r="D181" s="153">
        <v>6.208020275057641</v>
      </c>
      <c r="E181" s="153">
        <v>8.4441220354042255</v>
      </c>
      <c r="F181" s="153">
        <v>10.48286081357635</v>
      </c>
      <c r="G181" s="153">
        <v>7.842442151031884</v>
      </c>
      <c r="H181" s="176">
        <f t="shared" si="11"/>
        <v>14.90451911055365</v>
      </c>
    </row>
    <row r="182" spans="2:10" ht="15" customHeight="1" x14ac:dyDescent="0.3">
      <c r="B182" s="7"/>
      <c r="C182" s="26"/>
      <c r="D182" s="26"/>
      <c r="E182" s="26"/>
      <c r="F182" s="26"/>
      <c r="G182" s="26"/>
      <c r="H182" s="26"/>
    </row>
    <row r="183" spans="2:10" ht="15" customHeight="1" x14ac:dyDescent="0.3">
      <c r="B183" s="7"/>
      <c r="C183" s="26"/>
      <c r="D183" s="26"/>
      <c r="E183" s="26"/>
      <c r="F183" s="26"/>
      <c r="G183" s="26"/>
    </row>
    <row r="184" spans="2:10" ht="15" customHeight="1" x14ac:dyDescent="0.3">
      <c r="B184" s="3" t="s">
        <v>622</v>
      </c>
      <c r="C184" s="1"/>
      <c r="D184" s="1"/>
      <c r="E184" s="1"/>
      <c r="F184" s="1"/>
      <c r="G184" s="1"/>
      <c r="H184" s="1"/>
    </row>
    <row r="185" spans="2:10" ht="15" customHeight="1" thickBot="1" x14ac:dyDescent="0.35">
      <c r="B185" s="2"/>
      <c r="C185" s="1"/>
      <c r="D185" s="1"/>
      <c r="E185" s="1"/>
      <c r="F185" s="1"/>
      <c r="G185" s="1"/>
      <c r="H185" s="1"/>
    </row>
    <row r="186" spans="2:10" ht="15" customHeight="1" thickBot="1" x14ac:dyDescent="0.35">
      <c r="B186" s="56" t="s">
        <v>37</v>
      </c>
      <c r="C186" s="146" t="s">
        <v>245</v>
      </c>
      <c r="D186" s="146" t="s">
        <v>246</v>
      </c>
      <c r="E186" s="146" t="s">
        <v>250</v>
      </c>
      <c r="F186" s="147" t="s">
        <v>1</v>
      </c>
    </row>
    <row r="187" spans="2:10" ht="15" customHeight="1" thickBot="1" x14ac:dyDescent="0.35">
      <c r="B187" s="180" t="s">
        <v>623</v>
      </c>
      <c r="C187" s="153">
        <v>308.64986971492988</v>
      </c>
      <c r="D187" s="153">
        <v>100.12716478915759</v>
      </c>
      <c r="E187" s="153">
        <v>47.462405203275587</v>
      </c>
      <c r="F187" s="174">
        <v>456.23943970736298</v>
      </c>
      <c r="H187" s="1"/>
      <c r="J187" s="1"/>
    </row>
    <row r="188" spans="2:10" ht="15" customHeight="1" thickBot="1" x14ac:dyDescent="0.35">
      <c r="B188" s="217" t="s">
        <v>610</v>
      </c>
      <c r="C188" s="218">
        <v>11822.470320570124</v>
      </c>
      <c r="D188" s="218">
        <v>6278.244805253622</v>
      </c>
      <c r="E188" s="218">
        <v>4713.3738213738616</v>
      </c>
      <c r="F188" s="174">
        <v>22814.088947197608</v>
      </c>
    </row>
    <row r="189" spans="2:10" ht="15" customHeight="1" x14ac:dyDescent="0.3">
      <c r="B189" s="215" t="s">
        <v>598</v>
      </c>
      <c r="C189" s="223"/>
      <c r="D189" s="223"/>
      <c r="E189" s="223"/>
      <c r="F189" s="174"/>
    </row>
    <row r="190" spans="2:10" ht="15" customHeight="1" x14ac:dyDescent="0.3">
      <c r="B190" s="179" t="s">
        <v>600</v>
      </c>
      <c r="C190" s="173">
        <v>482.847760463035</v>
      </c>
      <c r="D190" s="173">
        <v>164.18624990651665</v>
      </c>
      <c r="E190" s="173">
        <v>394.26719274230675</v>
      </c>
      <c r="F190" s="174">
        <v>1041.3012031118585</v>
      </c>
    </row>
    <row r="191" spans="2:10" ht="15" customHeight="1" x14ac:dyDescent="0.3">
      <c r="B191" s="179" t="s">
        <v>601</v>
      </c>
      <c r="C191" s="173">
        <v>591.10798021518008</v>
      </c>
      <c r="D191" s="173">
        <v>348.67998258602097</v>
      </c>
      <c r="E191" s="173">
        <v>212.5473664451481</v>
      </c>
      <c r="F191" s="174">
        <v>1152.3353292463491</v>
      </c>
    </row>
    <row r="192" spans="2:10" ht="15" customHeight="1" x14ac:dyDescent="0.3">
      <c r="B192" s="179" t="s">
        <v>602</v>
      </c>
      <c r="C192" s="173">
        <v>4.7859367660254186</v>
      </c>
      <c r="D192" s="173">
        <v>2.7519647048785365</v>
      </c>
      <c r="E192" s="173">
        <v>2.1585107129849868</v>
      </c>
      <c r="F192" s="174">
        <v>9.6964121838889401</v>
      </c>
    </row>
    <row r="193" spans="2:6" ht="15" customHeight="1" x14ac:dyDescent="0.3">
      <c r="B193" s="179" t="s">
        <v>603</v>
      </c>
      <c r="C193" s="173">
        <v>13.781293954782765</v>
      </c>
      <c r="D193" s="173">
        <v>69.517965472245791</v>
      </c>
      <c r="E193" s="173">
        <v>0</v>
      </c>
      <c r="F193" s="174">
        <v>83.299259427028559</v>
      </c>
    </row>
    <row r="194" spans="2:6" ht="15" customHeight="1" thickBot="1" x14ac:dyDescent="0.35">
      <c r="B194" s="180" t="s">
        <v>604</v>
      </c>
      <c r="C194" s="153">
        <v>442.97996034689788</v>
      </c>
      <c r="D194" s="153">
        <v>256.20560449986476</v>
      </c>
      <c r="E194" s="153">
        <v>483.35316935440761</v>
      </c>
      <c r="F194" s="174">
        <v>1182.5387342011704</v>
      </c>
    </row>
    <row r="195" spans="2:6" ht="15" customHeight="1" thickTop="1" x14ac:dyDescent="0.3">
      <c r="B195" s="178" t="s">
        <v>605</v>
      </c>
      <c r="C195" s="181"/>
      <c r="D195" s="181"/>
      <c r="E195" s="181"/>
      <c r="F195" s="174"/>
    </row>
    <row r="196" spans="2:6" ht="15" customHeight="1" x14ac:dyDescent="0.3">
      <c r="B196" s="179" t="s">
        <v>606</v>
      </c>
      <c r="C196" s="173">
        <v>23.196255475754537</v>
      </c>
      <c r="D196" s="173">
        <v>33.958532809305048</v>
      </c>
      <c r="E196" s="173">
        <v>22.191251234124099</v>
      </c>
      <c r="F196" s="152">
        <f>SUMPRODUCT(C196:E196,$C$187:$E$187)/$F$187</f>
        <v>25.45361489693115</v>
      </c>
    </row>
    <row r="197" spans="2:6" ht="15" customHeight="1" x14ac:dyDescent="0.3">
      <c r="B197" s="179" t="s">
        <v>607</v>
      </c>
      <c r="C197" s="173">
        <v>45.080301204721579</v>
      </c>
      <c r="D197" s="173">
        <v>60.562998964699055</v>
      </c>
      <c r="E197" s="173">
        <v>42.553169556719851</v>
      </c>
      <c r="F197" s="152">
        <f t="shared" ref="F197:F199" si="12">SUMPRODUCT(C197:E197,$C$187:$E$187)/$F$187</f>
        <v>48.215266661964641</v>
      </c>
    </row>
    <row r="198" spans="2:6" ht="15" customHeight="1" x14ac:dyDescent="0.3">
      <c r="B198" s="179" t="s">
        <v>608</v>
      </c>
      <c r="C198" s="173">
        <v>0</v>
      </c>
      <c r="D198" s="173">
        <v>1.1233337459613713</v>
      </c>
      <c r="E198" s="173">
        <v>30.162621556220273</v>
      </c>
      <c r="F198" s="152">
        <f t="shared" si="12"/>
        <v>3.3843343100277763</v>
      </c>
    </row>
    <row r="199" spans="2:6" ht="15" customHeight="1" thickBot="1" x14ac:dyDescent="0.35">
      <c r="B199" s="180" t="s">
        <v>609</v>
      </c>
      <c r="C199" s="153">
        <v>1.6284422720888523</v>
      </c>
      <c r="D199" s="153">
        <v>1.2782322827179475</v>
      </c>
      <c r="E199" s="153">
        <v>12.546229816499082</v>
      </c>
      <c r="F199" s="152">
        <f t="shared" si="12"/>
        <v>2.6873575718038478</v>
      </c>
    </row>
    <row r="202" spans="2:6" s="226" customFormat="1" ht="6.75" customHeight="1" x14ac:dyDescent="0.3"/>
  </sheetData>
  <hyperlinks>
    <hyperlink ref="I2" location="Contenidos!A1" display="Volver a Contenidos" xr:uid="{00000000-0004-0000-0A00-000000000000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02FDB-108B-4614-BD93-47DA7E5F950B}">
  <sheetPr>
    <tabColor theme="7" tint="0.39997558519241921"/>
  </sheetPr>
  <dimension ref="B1:J214"/>
  <sheetViews>
    <sheetView showGridLines="0" workbookViewId="0">
      <selection activeCell="B10" sqref="B10"/>
    </sheetView>
  </sheetViews>
  <sheetFormatPr baseColWidth="10" defaultColWidth="11.44140625" defaultRowHeight="15" customHeight="1" x14ac:dyDescent="0.3"/>
  <cols>
    <col min="2" max="2" width="69.8867187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23" t="s">
        <v>550</v>
      </c>
    </row>
    <row r="14" spans="2:9" s="1" customFormat="1" ht="15" customHeight="1" x14ac:dyDescent="0.3"/>
    <row r="15" spans="2:9" s="1" customFormat="1" ht="15" customHeight="1" x14ac:dyDescent="0.3">
      <c r="B15" s="3" t="s">
        <v>711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ht="15" customHeight="1" thickTop="1" thickBot="1" x14ac:dyDescent="0.35">
      <c r="B18" s="59" t="s">
        <v>57</v>
      </c>
      <c r="C18" s="148">
        <v>2220.9999999999995</v>
      </c>
      <c r="D18" s="148">
        <v>598.00000000000011</v>
      </c>
      <c r="E18" s="152">
        <f>SUM(C18:D18)</f>
        <v>2818.9999999999995</v>
      </c>
      <c r="F18" s="1"/>
      <c r="G18" s="1"/>
    </row>
    <row r="19" spans="2:10" ht="15" customHeight="1" thickBot="1" x14ac:dyDescent="0.35">
      <c r="B19" s="217" t="s">
        <v>599</v>
      </c>
      <c r="C19" s="218">
        <v>396767.32306538126</v>
      </c>
      <c r="D19" s="218">
        <v>43691.141798381374</v>
      </c>
      <c r="E19" s="152">
        <f>SUM(C19:D19)</f>
        <v>440458.46486376261</v>
      </c>
      <c r="G19" s="1"/>
    </row>
    <row r="20" spans="2:10" ht="15" customHeight="1" thickTop="1" x14ac:dyDescent="0.3">
      <c r="B20" s="178" t="s">
        <v>627</v>
      </c>
      <c r="C20" s="181"/>
      <c r="D20" s="181"/>
      <c r="E20" s="176"/>
      <c r="G20" s="1"/>
    </row>
    <row r="21" spans="2:10" ht="15" customHeight="1" x14ac:dyDescent="0.3">
      <c r="B21" s="179" t="s">
        <v>628</v>
      </c>
      <c r="C21" s="173">
        <v>13728.196175034716</v>
      </c>
      <c r="D21" s="173">
        <v>1788.2965128513756</v>
      </c>
      <c r="E21" s="152">
        <f t="shared" ref="E21:E26" si="0">SUM(C21:D21)</f>
        <v>15516.492687886092</v>
      </c>
      <c r="G21" s="1"/>
    </row>
    <row r="22" spans="2:10" ht="14.25" customHeight="1" x14ac:dyDescent="0.3">
      <c r="B22" s="179" t="s">
        <v>386</v>
      </c>
      <c r="C22" s="173">
        <v>6761.5417050108772</v>
      </c>
      <c r="D22" s="173">
        <v>973.87302855111568</v>
      </c>
      <c r="E22" s="152">
        <f t="shared" si="0"/>
        <v>7735.4147335619928</v>
      </c>
      <c r="G22" s="1"/>
    </row>
    <row r="23" spans="2:10" ht="14.25" customHeight="1" x14ac:dyDescent="0.3">
      <c r="B23" s="179" t="s">
        <v>404</v>
      </c>
      <c r="C23" s="173">
        <v>10426.206742634564</v>
      </c>
      <c r="D23" s="173">
        <v>524.54887128230598</v>
      </c>
      <c r="E23" s="152">
        <f t="shared" si="0"/>
        <v>10950.75561391687</v>
      </c>
      <c r="G23" s="1"/>
    </row>
    <row r="24" spans="2:10" ht="14.25" customHeight="1" x14ac:dyDescent="0.3">
      <c r="B24" s="179" t="s">
        <v>629</v>
      </c>
      <c r="C24" s="173">
        <v>3166.7788653517782</v>
      </c>
      <c r="D24" s="173">
        <v>1241.5984633795347</v>
      </c>
      <c r="E24" s="152">
        <f t="shared" si="0"/>
        <v>4408.3773287313124</v>
      </c>
      <c r="G24" s="1"/>
    </row>
    <row r="25" spans="2:10" ht="14.25" customHeight="1" x14ac:dyDescent="0.3">
      <c r="B25" s="179" t="s">
        <v>630</v>
      </c>
      <c r="C25" s="173">
        <v>890.02626128411384</v>
      </c>
      <c r="D25" s="173">
        <v>0</v>
      </c>
      <c r="E25" s="152">
        <f t="shared" si="0"/>
        <v>890.02626128411384</v>
      </c>
      <c r="G25" s="1"/>
    </row>
    <row r="26" spans="2:10" ht="15" customHeight="1" thickBot="1" x14ac:dyDescent="0.35">
      <c r="B26" s="179" t="s">
        <v>173</v>
      </c>
      <c r="C26" s="173">
        <v>208.12436015922157</v>
      </c>
      <c r="D26" s="173">
        <v>119.48786647991085</v>
      </c>
      <c r="E26" s="152">
        <f t="shared" si="0"/>
        <v>327.61222663913242</v>
      </c>
      <c r="G26" s="1"/>
    </row>
    <row r="27" spans="2:10" ht="15" customHeight="1" thickTop="1" x14ac:dyDescent="0.3">
      <c r="B27" s="178" t="s">
        <v>631</v>
      </c>
      <c r="C27" s="181"/>
      <c r="D27" s="181"/>
      <c r="E27" s="176"/>
      <c r="G27" s="1"/>
    </row>
    <row r="28" spans="2:10" ht="15" customHeight="1" x14ac:dyDescent="0.3">
      <c r="B28" s="179" t="s">
        <v>386</v>
      </c>
      <c r="C28" s="173">
        <v>773.26340748422263</v>
      </c>
      <c r="D28" s="173">
        <v>320.72999670585227</v>
      </c>
      <c r="E28" s="152">
        <f>SUM(C28:D28)</f>
        <v>1093.9934041900749</v>
      </c>
      <c r="G28" s="1"/>
    </row>
    <row r="29" spans="2:10" ht="15" customHeight="1" x14ac:dyDescent="0.3">
      <c r="B29" s="179" t="s">
        <v>632</v>
      </c>
      <c r="C29" s="173">
        <v>4474.7570130904223</v>
      </c>
      <c r="D29" s="173">
        <v>282.07940137050917</v>
      </c>
      <c r="E29" s="152">
        <f>SUM(C29:D29)</f>
        <v>4756.8364144609313</v>
      </c>
      <c r="G29" s="1"/>
    </row>
    <row r="30" spans="2:10" ht="15" customHeight="1" x14ac:dyDescent="0.3">
      <c r="B30" s="179" t="s">
        <v>404</v>
      </c>
      <c r="C30" s="173">
        <v>25351.197257869724</v>
      </c>
      <c r="D30" s="173">
        <v>3168.9264427388066</v>
      </c>
      <c r="E30" s="152">
        <f>SUM(C30:D30)</f>
        <v>28520.123700608532</v>
      </c>
      <c r="G30" s="1"/>
    </row>
    <row r="31" spans="2:10" ht="15" customHeight="1" thickBot="1" x14ac:dyDescent="0.35">
      <c r="B31" s="179" t="s">
        <v>173</v>
      </c>
      <c r="C31" s="173">
        <v>4167.4706807043121</v>
      </c>
      <c r="D31" s="173">
        <v>345.28158953166042</v>
      </c>
      <c r="E31" s="152">
        <f>SUM(C31:D31)</f>
        <v>4512.7522702359729</v>
      </c>
      <c r="G31" s="1"/>
    </row>
    <row r="32" spans="2:10" ht="15" customHeight="1" thickTop="1" x14ac:dyDescent="0.3">
      <c r="B32" s="178" t="s">
        <v>633</v>
      </c>
      <c r="C32" s="181"/>
      <c r="D32" s="181"/>
      <c r="E32" s="176"/>
      <c r="G32" s="1"/>
    </row>
    <row r="33" spans="2:7" ht="15" customHeight="1" x14ac:dyDescent="0.3">
      <c r="B33" s="179" t="s">
        <v>628</v>
      </c>
      <c r="C33" s="173">
        <v>1900.5546762714825</v>
      </c>
      <c r="D33" s="173">
        <v>360.84921356625728</v>
      </c>
      <c r="E33" s="152">
        <f>SUM(C33:D33)</f>
        <v>2261.4038898377398</v>
      </c>
      <c r="G33" s="1"/>
    </row>
    <row r="34" spans="2:7" ht="15" customHeight="1" thickBot="1" x14ac:dyDescent="0.35">
      <c r="B34" s="179" t="s">
        <v>386</v>
      </c>
      <c r="C34" s="173">
        <v>5240.309693516785</v>
      </c>
      <c r="D34" s="173">
        <v>784.90282733397294</v>
      </c>
      <c r="E34" s="152">
        <f>SUM(C34:D34)</f>
        <v>6025.2125208507578</v>
      </c>
      <c r="G34" s="1"/>
    </row>
    <row r="35" spans="2:7" ht="15" customHeight="1" thickTop="1" x14ac:dyDescent="0.3">
      <c r="B35" s="178" t="s">
        <v>634</v>
      </c>
      <c r="C35" s="181"/>
      <c r="D35" s="181"/>
      <c r="E35" s="176"/>
      <c r="G35" s="1"/>
    </row>
    <row r="36" spans="2:7" ht="15" customHeight="1" x14ac:dyDescent="0.3">
      <c r="B36" s="179" t="s">
        <v>628</v>
      </c>
      <c r="C36" s="173">
        <v>1349.4798560267559</v>
      </c>
      <c r="D36" s="173">
        <v>937.01280034707304</v>
      </c>
      <c r="E36" s="152">
        <f>SUM(C36:D36)</f>
        <v>2286.492656373829</v>
      </c>
      <c r="G36" s="1"/>
    </row>
    <row r="37" spans="2:7" ht="15" customHeight="1" x14ac:dyDescent="0.3">
      <c r="B37" s="179" t="s">
        <v>386</v>
      </c>
      <c r="C37" s="173">
        <v>974.3348082868215</v>
      </c>
      <c r="D37" s="173">
        <v>0</v>
      </c>
      <c r="E37" s="152">
        <f>SUM(C37:D37)</f>
        <v>974.3348082868215</v>
      </c>
      <c r="G37" s="1"/>
    </row>
    <row r="38" spans="2:7" ht="15" customHeight="1" x14ac:dyDescent="0.3">
      <c r="B38" s="179" t="s">
        <v>384</v>
      </c>
      <c r="C38" s="173">
        <v>5645.0190320557431</v>
      </c>
      <c r="D38" s="173">
        <v>0</v>
      </c>
      <c r="E38" s="152">
        <f>SUM(C38:D38)</f>
        <v>5645.0190320557431</v>
      </c>
      <c r="G38" s="1"/>
    </row>
    <row r="39" spans="2:7" ht="15" customHeight="1" thickBot="1" x14ac:dyDescent="0.35">
      <c r="B39" s="179" t="s">
        <v>173</v>
      </c>
      <c r="C39" s="173">
        <v>3274.0608395429913</v>
      </c>
      <c r="D39" s="173">
        <v>137.99547324259299</v>
      </c>
      <c r="E39" s="152">
        <f>SUM(C39:D39)</f>
        <v>3412.0563127855844</v>
      </c>
      <c r="G39" s="1"/>
    </row>
    <row r="40" spans="2:7" ht="15" customHeight="1" thickTop="1" x14ac:dyDescent="0.3">
      <c r="B40" s="178" t="s">
        <v>635</v>
      </c>
      <c r="C40" s="181"/>
      <c r="D40" s="181"/>
      <c r="E40" s="176"/>
      <c r="G40" s="1"/>
    </row>
    <row r="41" spans="2:7" ht="15" customHeight="1" x14ac:dyDescent="0.3">
      <c r="B41" s="179" t="s">
        <v>632</v>
      </c>
      <c r="C41" s="173">
        <v>21484.320465725934</v>
      </c>
      <c r="D41" s="173">
        <v>932.24410708895289</v>
      </c>
      <c r="E41" s="152">
        <f>SUM(C41:D41)</f>
        <v>22416.564572814888</v>
      </c>
      <c r="G41" s="1"/>
    </row>
    <row r="42" spans="2:7" ht="15" customHeight="1" x14ac:dyDescent="0.3">
      <c r="B42" s="179" t="s">
        <v>404</v>
      </c>
      <c r="C42" s="173">
        <v>33134.153590798625</v>
      </c>
      <c r="D42" s="173">
        <v>4128.0544977911059</v>
      </c>
      <c r="E42" s="152">
        <f>SUM(C42:D42)</f>
        <v>37262.20808858973</v>
      </c>
      <c r="G42" s="1"/>
    </row>
    <row r="43" spans="2:7" ht="15" customHeight="1" thickBot="1" x14ac:dyDescent="0.35">
      <c r="B43" s="179" t="s">
        <v>173</v>
      </c>
      <c r="C43" s="173">
        <v>431.79852488489519</v>
      </c>
      <c r="D43" s="173">
        <v>1115.0338299769512</v>
      </c>
      <c r="E43" s="152">
        <f>SUM(C43:D43)</f>
        <v>1546.8323548618464</v>
      </c>
      <c r="G43" s="1"/>
    </row>
    <row r="44" spans="2:7" ht="15" customHeight="1" thickTop="1" x14ac:dyDescent="0.3">
      <c r="B44" s="178" t="s">
        <v>636</v>
      </c>
      <c r="C44" s="181"/>
      <c r="D44" s="181"/>
      <c r="E44" s="176"/>
      <c r="G44" s="1"/>
    </row>
    <row r="45" spans="2:7" ht="15" customHeight="1" x14ac:dyDescent="0.3">
      <c r="B45" s="179" t="s">
        <v>628</v>
      </c>
      <c r="C45" s="31">
        <v>0.86015439070614186</v>
      </c>
      <c r="D45" s="31">
        <v>0.95749434373232378</v>
      </c>
      <c r="E45" s="42">
        <f>SUMPRODUCT(C45:D45,C$18:D$18)/E$18</f>
        <v>0.88080330589225642</v>
      </c>
      <c r="G45" s="1"/>
    </row>
    <row r="46" spans="2:7" ht="15" customHeight="1" x14ac:dyDescent="0.3">
      <c r="B46" s="179" t="s">
        <v>386</v>
      </c>
      <c r="C46" s="31">
        <v>0.88993155266480606</v>
      </c>
      <c r="D46" s="31">
        <v>0.91863031199268586</v>
      </c>
      <c r="E46" s="42">
        <f t="shared" ref="E46:E50" si="1">SUMPRODUCT(C46:D46,C$18:D$18)/E$18</f>
        <v>0.89601947677905658</v>
      </c>
      <c r="G46" s="1"/>
    </row>
    <row r="47" spans="2:7" ht="15" customHeight="1" x14ac:dyDescent="0.3">
      <c r="B47" s="179" t="s">
        <v>404</v>
      </c>
      <c r="C47" s="31">
        <v>0.67656708522131692</v>
      </c>
      <c r="D47" s="31">
        <v>0.88720472783685855</v>
      </c>
      <c r="E47" s="42">
        <f t="shared" si="1"/>
        <v>0.72125006155480198</v>
      </c>
      <c r="G47" s="1"/>
    </row>
    <row r="48" spans="2:7" ht="15" customHeight="1" x14ac:dyDescent="0.3">
      <c r="B48" s="179" t="s">
        <v>629</v>
      </c>
      <c r="C48" s="31">
        <v>0.93367218418432996</v>
      </c>
      <c r="D48" s="31">
        <v>0.15024294605238156</v>
      </c>
      <c r="E48" s="42">
        <f t="shared" si="1"/>
        <v>0.76748180305523972</v>
      </c>
      <c r="G48" s="1"/>
    </row>
    <row r="49" spans="2:7" ht="15" customHeight="1" x14ac:dyDescent="0.3">
      <c r="B49" s="179" t="s">
        <v>630</v>
      </c>
      <c r="C49" s="31">
        <v>0.79172397140151096</v>
      </c>
      <c r="D49" s="31">
        <v>0</v>
      </c>
      <c r="E49" s="42">
        <f t="shared" si="1"/>
        <v>0.62377401223226525</v>
      </c>
      <c r="G49" s="1"/>
    </row>
    <row r="50" spans="2:7" ht="15" customHeight="1" thickBot="1" x14ac:dyDescent="0.35">
      <c r="B50" s="180" t="s">
        <v>173</v>
      </c>
      <c r="C50" s="70">
        <v>0.48986171857715027</v>
      </c>
      <c r="D50" s="70">
        <v>0</v>
      </c>
      <c r="E50" s="42">
        <f t="shared" si="1"/>
        <v>0.38594639125925884</v>
      </c>
      <c r="G50" s="1"/>
    </row>
    <row r="51" spans="2:7" ht="15" customHeight="1" thickTop="1" x14ac:dyDescent="0.3">
      <c r="B51" s="178" t="s">
        <v>637</v>
      </c>
      <c r="C51" s="181"/>
      <c r="D51" s="181"/>
      <c r="E51" s="176"/>
      <c r="G51" s="1"/>
    </row>
    <row r="52" spans="2:7" ht="15" customHeight="1" x14ac:dyDescent="0.3">
      <c r="B52" s="179" t="s">
        <v>386</v>
      </c>
      <c r="C52" s="31">
        <v>0.925095150751997</v>
      </c>
      <c r="D52" s="31">
        <v>0.94991901798253953</v>
      </c>
      <c r="E52" s="42">
        <f>SUMPRODUCT(C52:D52,C$18:D$18)/E$18</f>
        <v>0.93036108640430792</v>
      </c>
      <c r="G52" s="1"/>
    </row>
    <row r="53" spans="2:7" ht="15" customHeight="1" x14ac:dyDescent="0.3">
      <c r="B53" s="179" t="s">
        <v>632</v>
      </c>
      <c r="C53" s="31">
        <v>0.35918043645104714</v>
      </c>
      <c r="D53" s="31">
        <v>0.25040491008730259</v>
      </c>
      <c r="E53" s="42">
        <f t="shared" ref="E53:E57" si="2">SUMPRODUCT(C53:D53,C$18:D$18)/E$18</f>
        <v>0.33610567065980229</v>
      </c>
      <c r="G53" s="1"/>
    </row>
    <row r="54" spans="2:7" ht="15" customHeight="1" x14ac:dyDescent="0.3">
      <c r="B54" s="179" t="s">
        <v>404</v>
      </c>
      <c r="C54" s="31">
        <v>0.75410741515543245</v>
      </c>
      <c r="D54" s="31">
        <v>0.9636563055622489</v>
      </c>
      <c r="E54" s="42">
        <f t="shared" si="2"/>
        <v>0.79855943234708771</v>
      </c>
      <c r="G54" s="1"/>
    </row>
    <row r="55" spans="2:7" ht="15" customHeight="1" thickBot="1" x14ac:dyDescent="0.35">
      <c r="B55" s="180" t="s">
        <v>173</v>
      </c>
      <c r="C55" s="70">
        <v>0.72896939404751793</v>
      </c>
      <c r="D55" s="70">
        <v>0.65239357613170035</v>
      </c>
      <c r="E55" s="42">
        <f t="shared" si="2"/>
        <v>0.71272521557513102</v>
      </c>
      <c r="G55" s="1"/>
    </row>
    <row r="56" spans="2:7" ht="15" customHeight="1" thickTop="1" x14ac:dyDescent="0.3">
      <c r="B56" s="178" t="s">
        <v>638</v>
      </c>
      <c r="C56" s="181"/>
      <c r="D56" s="181"/>
      <c r="E56" s="42"/>
      <c r="G56" s="1"/>
    </row>
    <row r="57" spans="2:7" ht="15" customHeight="1" x14ac:dyDescent="0.3">
      <c r="B57" s="179" t="s">
        <v>628</v>
      </c>
      <c r="C57" s="31">
        <v>0.94319050317308384</v>
      </c>
      <c r="D57" s="31">
        <v>0.73223112646023525</v>
      </c>
      <c r="E57" s="42">
        <f t="shared" si="2"/>
        <v>0.89843927675439517</v>
      </c>
      <c r="G57" s="1"/>
    </row>
    <row r="58" spans="2:7" ht="15" customHeight="1" thickBot="1" x14ac:dyDescent="0.35">
      <c r="B58" s="180" t="s">
        <v>386</v>
      </c>
      <c r="C58" s="70">
        <v>0.8280096305130048</v>
      </c>
      <c r="D58" s="70">
        <v>0.836819533978998</v>
      </c>
      <c r="E58" s="42">
        <f>SUMPRODUCT(C58:D58,C$18:D$18)/E$18</f>
        <v>0.82987849261753266</v>
      </c>
      <c r="G58" s="1"/>
    </row>
    <row r="59" spans="2:7" ht="15" customHeight="1" thickTop="1" x14ac:dyDescent="0.3">
      <c r="B59" s="178" t="s">
        <v>639</v>
      </c>
      <c r="C59" s="181"/>
      <c r="D59" s="181"/>
      <c r="E59" s="42"/>
      <c r="G59" s="1"/>
    </row>
    <row r="60" spans="2:7" ht="15" customHeight="1" x14ac:dyDescent="0.3">
      <c r="B60" s="179" t="s">
        <v>628</v>
      </c>
      <c r="C60" s="31">
        <v>0.63066503048833333</v>
      </c>
      <c r="D60" s="31">
        <v>7.5121473026190768E-3</v>
      </c>
      <c r="E60" s="42">
        <f t="shared" ref="E60:E63" si="3">SUMPRODUCT(C60:D60,C$18:D$18)/E$18</f>
        <v>0.49847438694627688</v>
      </c>
      <c r="G60" s="1"/>
    </row>
    <row r="61" spans="2:7" ht="15" customHeight="1" x14ac:dyDescent="0.3">
      <c r="B61" s="179" t="s">
        <v>386</v>
      </c>
      <c r="C61" s="31">
        <v>0.31728370238508791</v>
      </c>
      <c r="D61" s="31">
        <v>0</v>
      </c>
      <c r="E61" s="42">
        <f t="shared" si="3"/>
        <v>0.24997768818633567</v>
      </c>
      <c r="G61" s="1"/>
    </row>
    <row r="62" spans="2:7" ht="15" customHeight="1" x14ac:dyDescent="0.3">
      <c r="B62" s="179" t="s">
        <v>384</v>
      </c>
      <c r="C62" s="31">
        <v>9.4895507780335495E-2</v>
      </c>
      <c r="D62" s="31">
        <v>0</v>
      </c>
      <c r="E62" s="42">
        <f t="shared" si="3"/>
        <v>7.4765137559462611E-2</v>
      </c>
      <c r="G62" s="1"/>
    </row>
    <row r="63" spans="2:7" ht="15" customHeight="1" thickBot="1" x14ac:dyDescent="0.35">
      <c r="B63" s="180" t="s">
        <v>173</v>
      </c>
      <c r="C63" s="70">
        <v>0.67204124967874967</v>
      </c>
      <c r="D63" s="70">
        <v>0.28198818040785373</v>
      </c>
      <c r="E63" s="42">
        <f t="shared" si="3"/>
        <v>0.58929852693167772</v>
      </c>
      <c r="G63" s="1"/>
    </row>
    <row r="64" spans="2:7" ht="15" customHeight="1" thickTop="1" x14ac:dyDescent="0.3">
      <c r="B64" s="178" t="s">
        <v>640</v>
      </c>
      <c r="C64" s="181"/>
      <c r="D64" s="181"/>
      <c r="E64" s="176"/>
      <c r="G64" s="1"/>
    </row>
    <row r="65" spans="2:9" ht="15" customHeight="1" x14ac:dyDescent="0.3">
      <c r="B65" s="179" t="s">
        <v>632</v>
      </c>
      <c r="C65" s="31">
        <v>0.62486171233003551</v>
      </c>
      <c r="D65" s="31">
        <v>0.18111353779338674</v>
      </c>
      <c r="E65" s="42">
        <f>SUMPRODUCT(C65:D65,C$18:D$18)/E$18</f>
        <v>0.5307285415698666</v>
      </c>
      <c r="G65" s="1"/>
    </row>
    <row r="66" spans="2:9" ht="15" customHeight="1" x14ac:dyDescent="0.3">
      <c r="B66" s="179" t="s">
        <v>404</v>
      </c>
      <c r="C66" s="31">
        <v>0.67865923215687063</v>
      </c>
      <c r="D66" s="31">
        <v>0.75531003710255251</v>
      </c>
      <c r="E66" s="42">
        <f t="shared" ref="E66:E67" si="4">SUMPRODUCT(C66:D66,C$18:D$18)/E$18</f>
        <v>0.69491931777500393</v>
      </c>
      <c r="G66" s="1"/>
    </row>
    <row r="67" spans="2:9" ht="15" customHeight="1" thickBot="1" x14ac:dyDescent="0.35">
      <c r="B67" s="180" t="s">
        <v>173</v>
      </c>
      <c r="C67" s="70">
        <v>0.76203024403408759</v>
      </c>
      <c r="D67" s="70">
        <v>0.60532030367453238</v>
      </c>
      <c r="E67" s="42">
        <f t="shared" si="4"/>
        <v>0.72878705696952062</v>
      </c>
      <c r="G67" s="1"/>
    </row>
    <row r="68" spans="2:9" ht="15" customHeight="1" thickTop="1" x14ac:dyDescent="0.3">
      <c r="B68" s="178" t="s">
        <v>641</v>
      </c>
      <c r="C68" s="181"/>
      <c r="D68" s="181"/>
      <c r="E68" s="42"/>
      <c r="G68" s="1"/>
    </row>
    <row r="69" spans="2:9" ht="15" customHeight="1" x14ac:dyDescent="0.3">
      <c r="B69" s="179" t="s">
        <v>642</v>
      </c>
      <c r="C69" s="173">
        <v>0</v>
      </c>
      <c r="D69" s="173">
        <v>0</v>
      </c>
      <c r="E69" s="152">
        <f t="shared" ref="E69:E71" si="5">SUM(C69:D69)</f>
        <v>0</v>
      </c>
      <c r="G69" s="1"/>
    </row>
    <row r="70" spans="2:9" ht="15" customHeight="1" x14ac:dyDescent="0.3">
      <c r="B70" s="179" t="s">
        <v>643</v>
      </c>
      <c r="C70" s="173">
        <v>22.22402530085833</v>
      </c>
      <c r="D70" s="173">
        <v>3.872516111850977</v>
      </c>
      <c r="E70" s="152">
        <f t="shared" si="5"/>
        <v>26.096541412709307</v>
      </c>
      <c r="G70" s="1"/>
    </row>
    <row r="71" spans="2:9" ht="14.1" customHeight="1" x14ac:dyDescent="0.3">
      <c r="B71" s="179" t="s">
        <v>644</v>
      </c>
      <c r="C71" s="173">
        <v>331.08717477819863</v>
      </c>
      <c r="D71" s="173">
        <v>0</v>
      </c>
      <c r="E71" s="152">
        <f t="shared" si="5"/>
        <v>331.08717477819863</v>
      </c>
      <c r="G71" s="1"/>
    </row>
    <row r="72" spans="2:9" ht="15" customHeight="1" x14ac:dyDescent="0.3">
      <c r="B72" s="179" t="s">
        <v>345</v>
      </c>
      <c r="C72" s="173">
        <v>1849.4525876957762</v>
      </c>
      <c r="D72" s="173">
        <v>558.128238347717</v>
      </c>
      <c r="E72" s="152">
        <f>SUM(C72:D72)</f>
        <v>2407.5808260434933</v>
      </c>
      <c r="G72" s="1"/>
    </row>
    <row r="73" spans="2:9" ht="15" customHeight="1" thickBot="1" x14ac:dyDescent="0.35">
      <c r="B73" s="179" t="s">
        <v>328</v>
      </c>
      <c r="C73" s="173">
        <v>0</v>
      </c>
      <c r="D73" s="173">
        <v>22.999245540432163</v>
      </c>
      <c r="E73" s="152">
        <f>SUM(C73:D73)</f>
        <v>22.999245540432163</v>
      </c>
      <c r="F73" s="214"/>
      <c r="G73" s="1"/>
    </row>
    <row r="74" spans="2:9" ht="15" customHeight="1" thickTop="1" x14ac:dyDescent="0.3">
      <c r="B74" s="178" t="s">
        <v>645</v>
      </c>
      <c r="C74" s="181"/>
      <c r="D74" s="181"/>
      <c r="E74" s="176"/>
      <c r="G74" s="1"/>
    </row>
    <row r="75" spans="2:9" ht="15" customHeight="1" x14ac:dyDescent="0.3">
      <c r="B75" s="179" t="s">
        <v>642</v>
      </c>
      <c r="C75" s="173">
        <v>4.3630620575867454</v>
      </c>
      <c r="D75" s="173">
        <v>0</v>
      </c>
      <c r="E75" s="152">
        <f>SUM(C75:D75)</f>
        <v>4.3630620575867454</v>
      </c>
      <c r="G75" s="1"/>
    </row>
    <row r="76" spans="2:9" ht="15" customHeight="1" x14ac:dyDescent="0.3">
      <c r="B76" s="179" t="s">
        <v>643</v>
      </c>
      <c r="C76" s="173">
        <v>17.869833372303454</v>
      </c>
      <c r="D76" s="173">
        <v>0</v>
      </c>
      <c r="E76" s="152">
        <f>SUM(C76:D76)</f>
        <v>17.869833372303454</v>
      </c>
      <c r="G76" s="1"/>
    </row>
    <row r="77" spans="2:9" ht="14.1" customHeight="1" x14ac:dyDescent="0.3">
      <c r="B77" s="179" t="s">
        <v>644</v>
      </c>
      <c r="C77" s="173">
        <v>83.731242349419873</v>
      </c>
      <c r="D77" s="173">
        <v>0</v>
      </c>
      <c r="E77" s="152">
        <f>SUM(C77:D77)</f>
        <v>83.731242349419873</v>
      </c>
      <c r="G77" s="1"/>
    </row>
    <row r="78" spans="2:9" ht="15" customHeight="1" x14ac:dyDescent="0.3">
      <c r="B78" s="179" t="s">
        <v>345</v>
      </c>
      <c r="C78" s="173">
        <v>2074.6155754106908</v>
      </c>
      <c r="D78" s="173">
        <v>563.50113168935184</v>
      </c>
      <c r="E78" s="152">
        <f>SUM(C78:D78)</f>
        <v>2638.1167071000427</v>
      </c>
      <c r="G78" s="1"/>
    </row>
    <row r="79" spans="2:9" ht="15" customHeight="1" thickBot="1" x14ac:dyDescent="0.35">
      <c r="B79" s="180" t="s">
        <v>328</v>
      </c>
      <c r="C79" s="153">
        <v>40.420286809998998</v>
      </c>
      <c r="D79" s="153">
        <v>34.498868310648248</v>
      </c>
      <c r="E79" s="152">
        <f>SUM(C79:D79)</f>
        <v>74.919155120647247</v>
      </c>
      <c r="F79" s="214"/>
      <c r="G79" s="1"/>
    </row>
    <row r="80" spans="2:9" s="1" customFormat="1" ht="15" customHeight="1" x14ac:dyDescent="0.3">
      <c r="B80" s="7"/>
      <c r="C80" s="26"/>
      <c r="D80" s="26"/>
      <c r="E80" s="18"/>
      <c r="F80" s="18"/>
      <c r="G80"/>
      <c r="H80"/>
      <c r="I80"/>
    </row>
    <row r="81" spans="2:10" ht="15" customHeight="1" x14ac:dyDescent="0.3">
      <c r="J81" s="1"/>
    </row>
    <row r="82" spans="2:10" ht="15" customHeight="1" x14ac:dyDescent="0.3">
      <c r="B82" s="3" t="s">
        <v>712</v>
      </c>
      <c r="C82" s="1"/>
      <c r="D82" s="1"/>
      <c r="E82" s="1"/>
      <c r="F82" s="1"/>
      <c r="G82" s="1"/>
      <c r="H82" s="1"/>
      <c r="I82" s="1"/>
      <c r="J82" s="1"/>
    </row>
    <row r="83" spans="2:10" ht="15" customHeight="1" thickBot="1" x14ac:dyDescent="0.35">
      <c r="B83" s="2"/>
      <c r="C83" s="1"/>
      <c r="D83" s="1"/>
      <c r="E83" s="1"/>
      <c r="F83" s="1"/>
      <c r="G83" s="1"/>
      <c r="H83" s="1"/>
      <c r="I83" s="1"/>
      <c r="J83" s="1"/>
    </row>
    <row r="84" spans="2:10" ht="30" customHeight="1" thickBot="1" x14ac:dyDescent="0.35">
      <c r="B84" s="56" t="s">
        <v>33</v>
      </c>
      <c r="C84" s="146" t="s">
        <v>245</v>
      </c>
      <c r="D84" s="146" t="s">
        <v>246</v>
      </c>
      <c r="E84" s="146" t="s">
        <v>247</v>
      </c>
      <c r="F84" s="146" t="s">
        <v>248</v>
      </c>
      <c r="G84" s="146" t="s">
        <v>249</v>
      </c>
      <c r="H84" s="147" t="s">
        <v>1</v>
      </c>
      <c r="I84" s="1"/>
      <c r="J84" s="1"/>
    </row>
    <row r="85" spans="2:10" ht="15" customHeight="1" thickTop="1" thickBot="1" x14ac:dyDescent="0.35">
      <c r="B85" s="59" t="s">
        <v>57</v>
      </c>
      <c r="C85" s="148">
        <v>444.50690209230385</v>
      </c>
      <c r="D85" s="148">
        <v>441.78887736118099</v>
      </c>
      <c r="E85" s="148">
        <v>452.32651913379618</v>
      </c>
      <c r="F85" s="148">
        <v>440.2434737287864</v>
      </c>
      <c r="G85" s="148">
        <v>442.13422768393247</v>
      </c>
      <c r="H85" s="152">
        <f>SUM(C85:G85)</f>
        <v>2220.9999999999995</v>
      </c>
      <c r="I85" s="1"/>
      <c r="J85" s="1"/>
    </row>
    <row r="86" spans="2:10" ht="15" customHeight="1" thickBot="1" x14ac:dyDescent="0.35">
      <c r="B86" s="217" t="s">
        <v>599</v>
      </c>
      <c r="C86" s="218">
        <v>25367.154094832957</v>
      </c>
      <c r="D86" s="218">
        <v>26891.563106456564</v>
      </c>
      <c r="E86" s="218">
        <v>46995.33270251887</v>
      </c>
      <c r="F86" s="218">
        <v>79403.080330451165</v>
      </c>
      <c r="G86" s="218">
        <v>218110.19283112173</v>
      </c>
      <c r="H86" s="152">
        <f>SUM(C86:G86)</f>
        <v>396767.32306538126</v>
      </c>
      <c r="J86" s="1"/>
    </row>
    <row r="87" spans="2:10" ht="15" customHeight="1" thickTop="1" x14ac:dyDescent="0.3">
      <c r="B87" s="178" t="s">
        <v>627</v>
      </c>
      <c r="C87" s="181"/>
      <c r="D87" s="181"/>
      <c r="E87" s="181"/>
      <c r="F87" s="181"/>
      <c r="G87" s="181"/>
      <c r="H87" s="176"/>
      <c r="J87" s="1"/>
    </row>
    <row r="88" spans="2:10" ht="15" customHeight="1" x14ac:dyDescent="0.3">
      <c r="B88" s="179" t="s">
        <v>628</v>
      </c>
      <c r="C88" s="173">
        <v>503.65910637290636</v>
      </c>
      <c r="D88" s="173">
        <v>725.69621036553531</v>
      </c>
      <c r="E88" s="173">
        <v>1355.2833159276797</v>
      </c>
      <c r="F88" s="173">
        <v>2750.7450378526919</v>
      </c>
      <c r="G88" s="173">
        <v>8392.8125045159031</v>
      </c>
      <c r="H88" s="152">
        <f t="shared" ref="H88:H93" si="6">SUM(C88:G88)</f>
        <v>13728.196175034716</v>
      </c>
      <c r="J88" s="1"/>
    </row>
    <row r="89" spans="2:10" ht="14.25" customHeight="1" x14ac:dyDescent="0.3">
      <c r="B89" s="179" t="s">
        <v>386</v>
      </c>
      <c r="C89" s="173">
        <v>995.41849725978341</v>
      </c>
      <c r="D89" s="173">
        <v>402.68581566493032</v>
      </c>
      <c r="E89" s="173">
        <v>795.06275281787862</v>
      </c>
      <c r="F89" s="173">
        <v>1819.1439752108504</v>
      </c>
      <c r="G89" s="173">
        <v>2749.2306640574348</v>
      </c>
      <c r="H89" s="152">
        <f t="shared" si="6"/>
        <v>6761.5417050108772</v>
      </c>
      <c r="J89" s="1"/>
    </row>
    <row r="90" spans="2:10" ht="14.25" customHeight="1" x14ac:dyDescent="0.3">
      <c r="B90" s="179" t="s">
        <v>404</v>
      </c>
      <c r="C90" s="173">
        <v>103.09209122394785</v>
      </c>
      <c r="D90" s="173">
        <v>96.659460704831886</v>
      </c>
      <c r="E90" s="173">
        <v>1081.1358700518556</v>
      </c>
      <c r="F90" s="173">
        <v>2117.9683612751519</v>
      </c>
      <c r="G90" s="173">
        <v>7027.3509593787776</v>
      </c>
      <c r="H90" s="152">
        <f t="shared" si="6"/>
        <v>10426.206742634564</v>
      </c>
      <c r="J90" s="1"/>
    </row>
    <row r="91" spans="2:10" ht="14.25" customHeight="1" x14ac:dyDescent="0.3">
      <c r="B91" s="179" t="s">
        <v>629</v>
      </c>
      <c r="C91" s="173">
        <v>379.07346776428318</v>
      </c>
      <c r="D91" s="173">
        <v>73.442678474836526</v>
      </c>
      <c r="E91" s="173">
        <v>223.66512164139925</v>
      </c>
      <c r="F91" s="173">
        <v>653.1525391776695</v>
      </c>
      <c r="G91" s="173">
        <v>1837.4450582935897</v>
      </c>
      <c r="H91" s="152">
        <f t="shared" si="6"/>
        <v>3166.7788653517782</v>
      </c>
      <c r="J91" s="1"/>
    </row>
    <row r="92" spans="2:10" ht="14.25" customHeight="1" x14ac:dyDescent="0.3">
      <c r="B92" s="179" t="s">
        <v>630</v>
      </c>
      <c r="C92" s="173">
        <v>0</v>
      </c>
      <c r="D92" s="173">
        <v>52.151011927838418</v>
      </c>
      <c r="E92" s="173">
        <v>78.417269149257208</v>
      </c>
      <c r="F92" s="173">
        <v>155.04122971846456</v>
      </c>
      <c r="G92" s="173">
        <v>604.4167504885537</v>
      </c>
      <c r="H92" s="152">
        <f t="shared" si="6"/>
        <v>890.02626128411384</v>
      </c>
      <c r="J92" s="1"/>
    </row>
    <row r="93" spans="2:10" ht="15" customHeight="1" thickBot="1" x14ac:dyDescent="0.35">
      <c r="B93" s="179" t="s">
        <v>173</v>
      </c>
      <c r="C93" s="173">
        <v>0</v>
      </c>
      <c r="D93" s="173">
        <v>0</v>
      </c>
      <c r="E93" s="173">
        <v>0</v>
      </c>
      <c r="F93" s="173">
        <v>88.451467325312862</v>
      </c>
      <c r="G93" s="173">
        <v>119.67289283390869</v>
      </c>
      <c r="H93" s="152">
        <f t="shared" si="6"/>
        <v>208.12436015922157</v>
      </c>
      <c r="J93" s="1"/>
    </row>
    <row r="94" spans="2:10" ht="15" customHeight="1" thickTop="1" x14ac:dyDescent="0.3">
      <c r="B94" s="178" t="s">
        <v>631</v>
      </c>
      <c r="C94" s="181"/>
      <c r="D94" s="181"/>
      <c r="E94" s="181"/>
      <c r="F94" s="181"/>
      <c r="G94" s="181"/>
      <c r="H94" s="176"/>
      <c r="J94" s="1"/>
    </row>
    <row r="95" spans="2:10" ht="15" customHeight="1" x14ac:dyDescent="0.3">
      <c r="B95" s="179" t="s">
        <v>386</v>
      </c>
      <c r="C95" s="173">
        <v>278.68790507109975</v>
      </c>
      <c r="D95" s="173">
        <v>102.04461431804893</v>
      </c>
      <c r="E95" s="173">
        <v>0</v>
      </c>
      <c r="F95" s="173">
        <v>33.096468310104804</v>
      </c>
      <c r="G95" s="173">
        <v>359.43441978496918</v>
      </c>
      <c r="H95" s="152">
        <f t="shared" ref="H95:H97" si="7">SUM(C95:G95)</f>
        <v>773.26340748422263</v>
      </c>
      <c r="J95" s="1"/>
    </row>
    <row r="96" spans="2:10" ht="15" customHeight="1" x14ac:dyDescent="0.3">
      <c r="B96" s="179" t="s">
        <v>632</v>
      </c>
      <c r="C96" s="173">
        <v>103.09209122394785</v>
      </c>
      <c r="D96" s="173">
        <v>290.71978387333621</v>
      </c>
      <c r="E96" s="173">
        <v>753.77861117723887</v>
      </c>
      <c r="F96" s="173">
        <v>1833.2693303275671</v>
      </c>
      <c r="G96" s="173">
        <v>1493.8971964883326</v>
      </c>
      <c r="H96" s="152">
        <f t="shared" si="7"/>
        <v>4474.7570130904223</v>
      </c>
      <c r="J96" s="1"/>
    </row>
    <row r="97" spans="2:10" ht="15" customHeight="1" x14ac:dyDescent="0.3">
      <c r="B97" s="179" t="s">
        <v>404</v>
      </c>
      <c r="C97" s="173">
        <v>848.07483414068963</v>
      </c>
      <c r="D97" s="173">
        <v>1334.4788294075008</v>
      </c>
      <c r="E97" s="173">
        <v>2899.5317983786649</v>
      </c>
      <c r="F97" s="173">
        <v>5348.5788770272957</v>
      </c>
      <c r="G97" s="173">
        <v>14920.532918915573</v>
      </c>
      <c r="H97" s="152">
        <f t="shared" si="7"/>
        <v>25351.197257869724</v>
      </c>
      <c r="J97" s="1"/>
    </row>
    <row r="98" spans="2:10" ht="15" customHeight="1" thickBot="1" x14ac:dyDescent="0.35">
      <c r="B98" s="179" t="s">
        <v>173</v>
      </c>
      <c r="C98" s="173">
        <v>0</v>
      </c>
      <c r="D98" s="173">
        <v>749.81986491936948</v>
      </c>
      <c r="E98" s="173">
        <v>895.93108237878187</v>
      </c>
      <c r="F98" s="173">
        <v>1446.3633566359686</v>
      </c>
      <c r="G98" s="173">
        <v>1075.3563767701924</v>
      </c>
      <c r="H98" s="152">
        <f>SUM(C98:G98)</f>
        <v>4167.4706807043121</v>
      </c>
      <c r="J98" s="1"/>
    </row>
    <row r="99" spans="2:10" ht="15" customHeight="1" thickTop="1" x14ac:dyDescent="0.3">
      <c r="B99" s="178" t="s">
        <v>633</v>
      </c>
      <c r="C99" s="181"/>
      <c r="D99" s="181"/>
      <c r="E99" s="181"/>
      <c r="F99" s="181"/>
      <c r="G99" s="181"/>
      <c r="H99" s="176"/>
      <c r="J99" s="1"/>
    </row>
    <row r="100" spans="2:10" ht="15" customHeight="1" x14ac:dyDescent="0.3">
      <c r="B100" s="179" t="s">
        <v>628</v>
      </c>
      <c r="C100" s="173">
        <v>69.042471932022778</v>
      </c>
      <c r="D100" s="173">
        <v>85.00991651999999</v>
      </c>
      <c r="E100" s="173">
        <v>201.55255853131152</v>
      </c>
      <c r="F100" s="173">
        <v>391.72684414328052</v>
      </c>
      <c r="G100" s="173">
        <v>1153.2228851448679</v>
      </c>
      <c r="H100" s="152">
        <f t="shared" ref="H100:H101" si="8">SUM(C100:G100)</f>
        <v>1900.5546762714825</v>
      </c>
      <c r="J100" s="1"/>
    </row>
    <row r="101" spans="2:10" ht="15" customHeight="1" thickBot="1" x14ac:dyDescent="0.35">
      <c r="B101" s="179" t="s">
        <v>386</v>
      </c>
      <c r="C101" s="173">
        <v>50.308153293307946</v>
      </c>
      <c r="D101" s="173">
        <v>628.50260048409666</v>
      </c>
      <c r="E101" s="173">
        <v>1280.2808991810671</v>
      </c>
      <c r="F101" s="173">
        <v>1473.7801802630668</v>
      </c>
      <c r="G101" s="173">
        <v>1807.4378602952465</v>
      </c>
      <c r="H101" s="152">
        <f t="shared" si="8"/>
        <v>5240.309693516785</v>
      </c>
      <c r="J101" s="1"/>
    </row>
    <row r="102" spans="2:10" ht="15" customHeight="1" thickTop="1" x14ac:dyDescent="0.3">
      <c r="B102" s="178" t="s">
        <v>634</v>
      </c>
      <c r="C102" s="181"/>
      <c r="D102" s="181"/>
      <c r="E102" s="181"/>
      <c r="F102" s="181"/>
      <c r="G102" s="181"/>
      <c r="H102" s="176"/>
      <c r="J102" s="1"/>
    </row>
    <row r="103" spans="2:10" ht="15" customHeight="1" x14ac:dyDescent="0.3">
      <c r="B103" s="179" t="s">
        <v>628</v>
      </c>
      <c r="C103" s="173">
        <v>0</v>
      </c>
      <c r="D103" s="173">
        <v>190.22375677438859</v>
      </c>
      <c r="E103" s="173">
        <v>595.85218715056749</v>
      </c>
      <c r="F103" s="173">
        <v>81.813255936364243</v>
      </c>
      <c r="G103" s="173">
        <v>481.59065616543563</v>
      </c>
      <c r="H103" s="152">
        <f t="shared" ref="H103:H106" si="9">SUM(C103:G103)</f>
        <v>1349.4798560267559</v>
      </c>
      <c r="J103" s="1"/>
    </row>
    <row r="104" spans="2:10" ht="15" customHeight="1" x14ac:dyDescent="0.3">
      <c r="B104" s="179" t="s">
        <v>386</v>
      </c>
      <c r="C104" s="173">
        <v>164.65924848369272</v>
      </c>
      <c r="D104" s="173">
        <v>567.18205072418857</v>
      </c>
      <c r="E104" s="173">
        <v>0</v>
      </c>
      <c r="F104" s="173">
        <v>0</v>
      </c>
      <c r="G104" s="173">
        <v>242.49350907894024</v>
      </c>
      <c r="H104" s="152">
        <f t="shared" si="9"/>
        <v>974.3348082868215</v>
      </c>
      <c r="J104" s="1"/>
    </row>
    <row r="105" spans="2:10" ht="15" customHeight="1" x14ac:dyDescent="0.3">
      <c r="B105" s="179" t="s">
        <v>384</v>
      </c>
      <c r="C105" s="173">
        <v>0</v>
      </c>
      <c r="D105" s="173">
        <v>342.2944992919542</v>
      </c>
      <c r="E105" s="173">
        <v>403.35296067635983</v>
      </c>
      <c r="F105" s="173">
        <v>0</v>
      </c>
      <c r="G105" s="173">
        <v>4899.3715720874288</v>
      </c>
      <c r="H105" s="152">
        <f t="shared" si="9"/>
        <v>5645.0190320557431</v>
      </c>
      <c r="J105" s="1"/>
    </row>
    <row r="106" spans="2:10" ht="15" customHeight="1" thickBot="1" x14ac:dyDescent="0.35">
      <c r="B106" s="179" t="s">
        <v>173</v>
      </c>
      <c r="C106" s="173">
        <v>77.319068417960892</v>
      </c>
      <c r="D106" s="173">
        <v>230.38633414771624</v>
      </c>
      <c r="E106" s="173">
        <v>0</v>
      </c>
      <c r="F106" s="173">
        <v>168.27033513569984</v>
      </c>
      <c r="G106" s="173">
        <v>2798.0851018416142</v>
      </c>
      <c r="H106" s="152">
        <f t="shared" si="9"/>
        <v>3274.0608395429913</v>
      </c>
      <c r="J106" s="1"/>
    </row>
    <row r="107" spans="2:10" ht="15" customHeight="1" thickTop="1" x14ac:dyDescent="0.3">
      <c r="B107" s="178" t="s">
        <v>635</v>
      </c>
      <c r="C107" s="181"/>
      <c r="D107" s="181"/>
      <c r="E107" s="181"/>
      <c r="F107" s="181"/>
      <c r="G107" s="181"/>
      <c r="H107" s="176"/>
      <c r="J107" s="1"/>
    </row>
    <row r="108" spans="2:10" ht="15" customHeight="1" x14ac:dyDescent="0.3">
      <c r="B108" s="179" t="s">
        <v>632</v>
      </c>
      <c r="C108" s="173">
        <v>103.33147645035577</v>
      </c>
      <c r="D108" s="173">
        <v>710.88981886693625</v>
      </c>
      <c r="E108" s="173">
        <v>2137.5812623142533</v>
      </c>
      <c r="F108" s="173">
        <v>3107.6890839258308</v>
      </c>
      <c r="G108" s="173">
        <v>15424.828824168559</v>
      </c>
      <c r="H108" s="152">
        <f t="shared" ref="H108:H110" si="10">SUM(C108:G108)</f>
        <v>21484.320465725934</v>
      </c>
      <c r="J108" s="1"/>
    </row>
    <row r="109" spans="2:10" ht="15" customHeight="1" x14ac:dyDescent="0.3">
      <c r="B109" s="179" t="s">
        <v>404</v>
      </c>
      <c r="C109" s="173">
        <v>2501.4910060448083</v>
      </c>
      <c r="D109" s="173">
        <v>3200.9989554316981</v>
      </c>
      <c r="E109" s="173">
        <v>4793.8417832546465</v>
      </c>
      <c r="F109" s="173">
        <v>8231.2667725365463</v>
      </c>
      <c r="G109" s="173">
        <v>14406.555073530923</v>
      </c>
      <c r="H109" s="152">
        <f t="shared" si="10"/>
        <v>33134.153590798625</v>
      </c>
      <c r="J109" s="1"/>
    </row>
    <row r="110" spans="2:10" ht="15" customHeight="1" thickBot="1" x14ac:dyDescent="0.35">
      <c r="B110" s="179" t="s">
        <v>173</v>
      </c>
      <c r="C110" s="173">
        <v>431.79852488489519</v>
      </c>
      <c r="D110" s="173">
        <v>0</v>
      </c>
      <c r="E110" s="173">
        <v>0</v>
      </c>
      <c r="F110" s="173">
        <v>0</v>
      </c>
      <c r="G110" s="173">
        <v>0</v>
      </c>
      <c r="H110" s="152">
        <f t="shared" si="10"/>
        <v>431.79852488489519</v>
      </c>
      <c r="J110" s="1"/>
    </row>
    <row r="111" spans="2:10" ht="15" customHeight="1" thickTop="1" x14ac:dyDescent="0.3">
      <c r="B111" s="178" t="s">
        <v>636</v>
      </c>
      <c r="C111" s="181"/>
      <c r="D111" s="181"/>
      <c r="E111" s="181"/>
      <c r="F111" s="181"/>
      <c r="G111" s="181"/>
      <c r="H111" s="176"/>
      <c r="J111" s="1"/>
    </row>
    <row r="112" spans="2:10" ht="15" customHeight="1" x14ac:dyDescent="0.3">
      <c r="B112" s="179" t="s">
        <v>628</v>
      </c>
      <c r="C112" s="31">
        <v>0.81981913447062027</v>
      </c>
      <c r="D112" s="31">
        <v>0.87444519874836923</v>
      </c>
      <c r="E112" s="31">
        <v>0.83855175256633407</v>
      </c>
      <c r="F112" s="31">
        <v>0.84309878763073087</v>
      </c>
      <c r="G112" s="31">
        <v>0.9255097556651114</v>
      </c>
      <c r="H112" s="42">
        <f>SUMPRODUCT(C112:G112,C$85:G$85)/H$85</f>
        <v>0.86015439070614186</v>
      </c>
      <c r="J112" s="1"/>
    </row>
    <row r="113" spans="2:10" ht="15" customHeight="1" x14ac:dyDescent="0.3">
      <c r="B113" s="179" t="s">
        <v>386</v>
      </c>
      <c r="C113" s="31">
        <v>0.95380250798134991</v>
      </c>
      <c r="D113" s="31">
        <v>0.89058300031934212</v>
      </c>
      <c r="E113" s="31">
        <v>0.94683923373176004</v>
      </c>
      <c r="F113" s="31">
        <v>0.74400977539545632</v>
      </c>
      <c r="G113" s="31">
        <v>0.91214511000643739</v>
      </c>
      <c r="H113" s="42">
        <f t="shared" ref="H113:H134" si="11">SUMPRODUCT(C113:G113,C$85:G$85)/H$85</f>
        <v>0.88993155266480606</v>
      </c>
      <c r="J113" s="1"/>
    </row>
    <row r="114" spans="2:10" ht="15" customHeight="1" x14ac:dyDescent="0.3">
      <c r="B114" s="179" t="s">
        <v>404</v>
      </c>
      <c r="C114" s="31">
        <v>0</v>
      </c>
      <c r="D114" s="31">
        <v>0.95</v>
      </c>
      <c r="E114" s="31">
        <v>0.70720232134262184</v>
      </c>
      <c r="F114" s="31">
        <v>0.77984906481983118</v>
      </c>
      <c r="G114" s="31">
        <v>0.9493638150693221</v>
      </c>
      <c r="H114" s="42">
        <f t="shared" si="11"/>
        <v>0.67656708522131692</v>
      </c>
      <c r="J114" s="1"/>
    </row>
    <row r="115" spans="2:10" ht="15" customHeight="1" x14ac:dyDescent="0.3">
      <c r="B115" s="179" t="s">
        <v>629</v>
      </c>
      <c r="C115" s="31">
        <v>1</v>
      </c>
      <c r="D115" s="31">
        <v>0.80984511791723213</v>
      </c>
      <c r="E115" s="31">
        <v>0.90157728706624607</v>
      </c>
      <c r="F115" s="31">
        <v>1</v>
      </c>
      <c r="G115" s="31">
        <v>0.95750936542531218</v>
      </c>
      <c r="H115" s="42">
        <f t="shared" si="11"/>
        <v>0.93367218418432996</v>
      </c>
      <c r="J115" s="1"/>
    </row>
    <row r="116" spans="2:10" ht="15" customHeight="1" x14ac:dyDescent="0.3">
      <c r="B116" s="179" t="s">
        <v>630</v>
      </c>
      <c r="C116" s="31">
        <v>0</v>
      </c>
      <c r="D116" s="31">
        <v>1</v>
      </c>
      <c r="E116" s="31">
        <v>1</v>
      </c>
      <c r="F116" s="31">
        <v>1</v>
      </c>
      <c r="G116" s="31">
        <v>0.95912065546334269</v>
      </c>
      <c r="H116" s="42">
        <f t="shared" si="11"/>
        <v>0.79172397140151096</v>
      </c>
      <c r="J116" s="1"/>
    </row>
    <row r="117" spans="2:10" ht="15" customHeight="1" thickBot="1" x14ac:dyDescent="0.35">
      <c r="B117" s="180" t="s">
        <v>173</v>
      </c>
      <c r="C117" s="70">
        <v>0</v>
      </c>
      <c r="D117" s="70">
        <v>0.90668445647293916</v>
      </c>
      <c r="E117" s="70">
        <v>0</v>
      </c>
      <c r="F117" s="70">
        <v>1</v>
      </c>
      <c r="G117" s="70">
        <v>0.55905261255129524</v>
      </c>
      <c r="H117" s="42">
        <f t="shared" si="11"/>
        <v>0.48986171857715027</v>
      </c>
      <c r="J117" s="1"/>
    </row>
    <row r="118" spans="2:10" ht="15" customHeight="1" thickTop="1" x14ac:dyDescent="0.3">
      <c r="B118" s="178" t="s">
        <v>637</v>
      </c>
      <c r="C118" s="181"/>
      <c r="D118" s="181"/>
      <c r="E118" s="181"/>
      <c r="F118" s="181"/>
      <c r="G118" s="181"/>
      <c r="H118" s="176"/>
      <c r="J118" s="1"/>
    </row>
    <row r="119" spans="2:10" ht="15" customHeight="1" x14ac:dyDescent="0.3">
      <c r="B119" s="179" t="s">
        <v>386</v>
      </c>
      <c r="C119" s="31">
        <v>1</v>
      </c>
      <c r="D119" s="31">
        <v>0.80933026571433109</v>
      </c>
      <c r="E119" s="31">
        <v>0.96308299202697822</v>
      </c>
      <c r="F119" s="31">
        <v>0.85486392416231183</v>
      </c>
      <c r="G119" s="31">
        <v>0.99653012518933226</v>
      </c>
      <c r="H119" s="42">
        <f t="shared" si="11"/>
        <v>0.925095150751997</v>
      </c>
      <c r="J119" s="1"/>
    </row>
    <row r="120" spans="2:10" ht="15" customHeight="1" x14ac:dyDescent="0.3">
      <c r="B120" s="179" t="s">
        <v>632</v>
      </c>
      <c r="C120" s="31">
        <v>0.8</v>
      </c>
      <c r="D120" s="31">
        <v>0</v>
      </c>
      <c r="E120" s="31">
        <v>0</v>
      </c>
      <c r="F120" s="31">
        <v>0</v>
      </c>
      <c r="G120" s="31">
        <v>1</v>
      </c>
      <c r="H120" s="42">
        <f t="shared" si="11"/>
        <v>0.35918043645104714</v>
      </c>
      <c r="J120" s="1"/>
    </row>
    <row r="121" spans="2:10" ht="15" customHeight="1" x14ac:dyDescent="0.3">
      <c r="B121" s="179" t="s">
        <v>404</v>
      </c>
      <c r="C121" s="31">
        <v>0.58297582308973583</v>
      </c>
      <c r="D121" s="31">
        <v>0.93535466594702033</v>
      </c>
      <c r="E121" s="31">
        <v>0.96618476209609949</v>
      </c>
      <c r="F121" s="31">
        <v>0.49407208661373681</v>
      </c>
      <c r="G121" s="31">
        <v>0.78700874166894863</v>
      </c>
      <c r="H121" s="42">
        <f t="shared" si="11"/>
        <v>0.75410741515543245</v>
      </c>
      <c r="J121" s="1"/>
    </row>
    <row r="122" spans="2:10" ht="15" customHeight="1" thickBot="1" x14ac:dyDescent="0.35">
      <c r="B122" s="180" t="s">
        <v>173</v>
      </c>
      <c r="C122" s="70">
        <v>0</v>
      </c>
      <c r="D122" s="70">
        <v>0.83580093038613934</v>
      </c>
      <c r="E122" s="70">
        <v>0.95987147222206304</v>
      </c>
      <c r="F122" s="70">
        <v>0.88547389789003916</v>
      </c>
      <c r="G122" s="70">
        <v>0.96304247949308919</v>
      </c>
      <c r="H122" s="42">
        <f t="shared" si="11"/>
        <v>0.72896939404751793</v>
      </c>
      <c r="J122" s="1"/>
    </row>
    <row r="123" spans="2:10" ht="15" customHeight="1" thickTop="1" x14ac:dyDescent="0.3">
      <c r="B123" s="178" t="s">
        <v>638</v>
      </c>
      <c r="C123" s="181"/>
      <c r="D123" s="181"/>
      <c r="E123" s="181"/>
      <c r="F123" s="181"/>
      <c r="G123" s="181"/>
      <c r="H123" s="176"/>
      <c r="J123" s="1"/>
    </row>
    <row r="124" spans="2:10" ht="15" customHeight="1" x14ac:dyDescent="0.3">
      <c r="B124" s="179" t="s">
        <v>628</v>
      </c>
      <c r="C124" s="31">
        <v>0.90000000000000013</v>
      </c>
      <c r="D124" s="31">
        <v>1</v>
      </c>
      <c r="E124" s="31">
        <v>0.9</v>
      </c>
      <c r="F124" s="31">
        <v>0.92751696549451301</v>
      </c>
      <c r="G124" s="31">
        <v>0.98964032380649236</v>
      </c>
      <c r="H124" s="42">
        <f t="shared" si="11"/>
        <v>0.94319050317308384</v>
      </c>
      <c r="J124" s="1"/>
    </row>
    <row r="125" spans="2:10" ht="15" customHeight="1" thickBot="1" x14ac:dyDescent="0.35">
      <c r="B125" s="180" t="s">
        <v>386</v>
      </c>
      <c r="C125" s="70">
        <v>0.8</v>
      </c>
      <c r="D125" s="70">
        <v>0.6306460600186462</v>
      </c>
      <c r="E125" s="70">
        <v>0.94521967652080519</v>
      </c>
      <c r="F125" s="70">
        <v>0.8602459364920817</v>
      </c>
      <c r="G125" s="70">
        <v>0.90136850402988511</v>
      </c>
      <c r="H125" s="42">
        <f t="shared" si="11"/>
        <v>0.8280096305130048</v>
      </c>
      <c r="J125" s="1"/>
    </row>
    <row r="126" spans="2:10" ht="15" customHeight="1" thickTop="1" x14ac:dyDescent="0.3">
      <c r="B126" s="178" t="s">
        <v>639</v>
      </c>
      <c r="C126" s="181"/>
      <c r="D126" s="181"/>
      <c r="E126" s="181"/>
      <c r="F126" s="181"/>
      <c r="G126" s="181"/>
      <c r="H126" s="176"/>
      <c r="J126" s="1"/>
    </row>
    <row r="127" spans="2:10" ht="15" customHeight="1" x14ac:dyDescent="0.3">
      <c r="B127" s="179" t="s">
        <v>628</v>
      </c>
      <c r="C127" s="31">
        <v>0</v>
      </c>
      <c r="D127" s="31">
        <v>0.84460769391066193</v>
      </c>
      <c r="E127" s="31">
        <v>0.35144433188183327</v>
      </c>
      <c r="F127" s="31">
        <v>1</v>
      </c>
      <c r="G127" s="31">
        <v>0.96884080885771429</v>
      </c>
      <c r="H127" s="42">
        <f t="shared" si="11"/>
        <v>0.63066503048833333</v>
      </c>
      <c r="J127" s="1"/>
    </row>
    <row r="128" spans="2:10" ht="15" customHeight="1" x14ac:dyDescent="0.3">
      <c r="B128" s="179" t="s">
        <v>386</v>
      </c>
      <c r="C128" s="31">
        <v>0</v>
      </c>
      <c r="D128" s="31">
        <v>0.64909427071583414</v>
      </c>
      <c r="E128" s="31">
        <v>0</v>
      </c>
      <c r="F128" s="31">
        <v>0</v>
      </c>
      <c r="G128" s="31">
        <v>0.94524342986383336</v>
      </c>
      <c r="H128" s="42">
        <f t="shared" si="11"/>
        <v>0.31728370238508791</v>
      </c>
      <c r="J128" s="1"/>
    </row>
    <row r="129" spans="2:10" ht="15" customHeight="1" x14ac:dyDescent="0.3">
      <c r="B129" s="179" t="s">
        <v>384</v>
      </c>
      <c r="C129" s="31">
        <v>0</v>
      </c>
      <c r="D129" s="31">
        <v>0</v>
      </c>
      <c r="E129" s="31">
        <v>0</v>
      </c>
      <c r="F129" s="31">
        <v>0</v>
      </c>
      <c r="G129" s="31">
        <v>0.47669442803417766</v>
      </c>
      <c r="H129" s="42">
        <f t="shared" si="11"/>
        <v>9.4895507780335495E-2</v>
      </c>
      <c r="J129" s="1"/>
    </row>
    <row r="130" spans="2:10" ht="15" customHeight="1" thickBot="1" x14ac:dyDescent="0.35">
      <c r="B130" s="180" t="s">
        <v>173</v>
      </c>
      <c r="C130" s="70">
        <v>1</v>
      </c>
      <c r="D130" s="70">
        <v>0.5</v>
      </c>
      <c r="E130" s="70">
        <v>0</v>
      </c>
      <c r="F130" s="70">
        <v>1</v>
      </c>
      <c r="G130" s="70">
        <v>0.87520661556075319</v>
      </c>
      <c r="H130" s="42">
        <f t="shared" si="11"/>
        <v>0.67204124967874967</v>
      </c>
      <c r="J130" s="1"/>
    </row>
    <row r="131" spans="2:10" ht="15" customHeight="1" thickTop="1" x14ac:dyDescent="0.3">
      <c r="B131" s="178" t="s">
        <v>640</v>
      </c>
      <c r="C131" s="181"/>
      <c r="D131" s="181"/>
      <c r="E131" s="181"/>
      <c r="F131" s="181"/>
      <c r="G131" s="181"/>
      <c r="H131" s="176"/>
      <c r="J131" s="1"/>
    </row>
    <row r="132" spans="2:10" ht="15" customHeight="1" x14ac:dyDescent="0.3">
      <c r="B132" s="179" t="s">
        <v>632</v>
      </c>
      <c r="C132" s="31">
        <v>1</v>
      </c>
      <c r="D132" s="31">
        <v>0.8</v>
      </c>
      <c r="E132" s="31">
        <v>0</v>
      </c>
      <c r="F132" s="31">
        <v>0.44664627670872087</v>
      </c>
      <c r="G132" s="31">
        <v>0.88942842714860681</v>
      </c>
      <c r="H132" s="42">
        <f t="shared" si="11"/>
        <v>0.62486171233003551</v>
      </c>
      <c r="J132" s="1"/>
    </row>
    <row r="133" spans="2:10" ht="15" customHeight="1" x14ac:dyDescent="0.3">
      <c r="B133" s="179" t="s">
        <v>404</v>
      </c>
      <c r="C133" s="31">
        <v>0.69649575064192659</v>
      </c>
      <c r="D133" s="31">
        <v>0.58599545509751905</v>
      </c>
      <c r="E133" s="31">
        <v>0.67149571115721973</v>
      </c>
      <c r="F133" s="31">
        <v>0.76075450401272815</v>
      </c>
      <c r="G133" s="31">
        <v>0.67890285347463075</v>
      </c>
      <c r="H133" s="42">
        <f t="shared" si="11"/>
        <v>0.67865923215687063</v>
      </c>
      <c r="J133" s="1"/>
    </row>
    <row r="134" spans="2:10" ht="15" customHeight="1" thickBot="1" x14ac:dyDescent="0.35">
      <c r="B134" s="180" t="s">
        <v>173</v>
      </c>
      <c r="C134" s="70">
        <v>0.8</v>
      </c>
      <c r="D134" s="70">
        <v>0.89122147848151034</v>
      </c>
      <c r="E134" s="70">
        <v>0.40881650272639319</v>
      </c>
      <c r="F134" s="70">
        <v>0.91752374270711512</v>
      </c>
      <c r="G134" s="70">
        <v>0.80129405579499846</v>
      </c>
      <c r="H134" s="42">
        <f t="shared" si="11"/>
        <v>0.76203024403408759</v>
      </c>
      <c r="J134" s="1"/>
    </row>
    <row r="135" spans="2:10" ht="15" customHeight="1" thickTop="1" x14ac:dyDescent="0.3">
      <c r="B135" s="178" t="s">
        <v>641</v>
      </c>
      <c r="C135" s="181"/>
      <c r="D135" s="181"/>
      <c r="E135" s="181"/>
      <c r="F135" s="181"/>
      <c r="G135" s="181"/>
      <c r="H135" s="176"/>
      <c r="J135" s="1"/>
    </row>
    <row r="136" spans="2:10" ht="15" customHeight="1" x14ac:dyDescent="0.3">
      <c r="B136" s="179" t="s">
        <v>642</v>
      </c>
      <c r="C136" s="173">
        <v>0</v>
      </c>
      <c r="D136" s="173">
        <v>0</v>
      </c>
      <c r="E136" s="173">
        <v>0</v>
      </c>
      <c r="F136" s="173">
        <v>0</v>
      </c>
      <c r="G136" s="173">
        <v>0</v>
      </c>
      <c r="H136" s="174">
        <v>0</v>
      </c>
      <c r="J136" s="1"/>
    </row>
    <row r="137" spans="2:10" ht="15" customHeight="1" x14ac:dyDescent="0.3">
      <c r="B137" s="179" t="s">
        <v>643</v>
      </c>
      <c r="C137" s="173">
        <v>0</v>
      </c>
      <c r="D137" s="173">
        <v>7.4845112947133048</v>
      </c>
      <c r="E137" s="173">
        <v>0</v>
      </c>
      <c r="F137" s="173">
        <v>10.466616534237877</v>
      </c>
      <c r="G137" s="173">
        <v>4.2728974719071457</v>
      </c>
      <c r="H137" s="152">
        <f t="shared" ref="H137:H140" si="12">SUM(C137:G137)</f>
        <v>22.22402530085833</v>
      </c>
      <c r="J137" s="1"/>
    </row>
    <row r="138" spans="2:10" ht="14.1" customHeight="1" x14ac:dyDescent="0.3">
      <c r="B138" s="179" t="s">
        <v>644</v>
      </c>
      <c r="C138" s="173">
        <v>0</v>
      </c>
      <c r="D138" s="173">
        <v>22.98710978014708</v>
      </c>
      <c r="E138" s="173">
        <v>38.01799850559469</v>
      </c>
      <c r="F138" s="173">
        <v>97.041207462494526</v>
      </c>
      <c r="G138" s="173">
        <v>173.04085902996235</v>
      </c>
      <c r="H138" s="152">
        <f t="shared" si="12"/>
        <v>331.08717477819863</v>
      </c>
      <c r="J138" s="1"/>
    </row>
    <row r="139" spans="2:10" ht="15" customHeight="1" x14ac:dyDescent="0.3">
      <c r="B139" s="179" t="s">
        <v>345</v>
      </c>
      <c r="C139" s="173">
        <v>444.50690209230385</v>
      </c>
      <c r="D139" s="173">
        <v>411.31725628632068</v>
      </c>
      <c r="E139" s="173">
        <v>414.30852062820151</v>
      </c>
      <c r="F139" s="173">
        <v>328.08030934651106</v>
      </c>
      <c r="G139" s="173">
        <v>251.23959934243902</v>
      </c>
      <c r="H139" s="152">
        <f t="shared" si="12"/>
        <v>1849.4525876957762</v>
      </c>
      <c r="J139" s="1"/>
    </row>
    <row r="140" spans="2:10" ht="15" customHeight="1" thickBot="1" x14ac:dyDescent="0.35">
      <c r="B140" s="179" t="s">
        <v>328</v>
      </c>
      <c r="C140" s="173">
        <v>0</v>
      </c>
      <c r="D140" s="173">
        <v>0</v>
      </c>
      <c r="E140" s="173">
        <v>0</v>
      </c>
      <c r="F140" s="173">
        <v>0</v>
      </c>
      <c r="G140" s="173">
        <v>0</v>
      </c>
      <c r="H140" s="152">
        <f t="shared" si="12"/>
        <v>0</v>
      </c>
      <c r="I140" s="214"/>
      <c r="J140" s="1"/>
    </row>
    <row r="141" spans="2:10" ht="15" customHeight="1" thickTop="1" x14ac:dyDescent="0.3">
      <c r="B141" s="178" t="s">
        <v>645</v>
      </c>
      <c r="C141" s="181"/>
      <c r="D141" s="181"/>
      <c r="E141" s="181"/>
      <c r="F141" s="181"/>
      <c r="G141" s="181"/>
      <c r="H141" s="176"/>
      <c r="J141" s="1"/>
    </row>
    <row r="142" spans="2:10" ht="15" customHeight="1" x14ac:dyDescent="0.3">
      <c r="B142" s="179" t="s">
        <v>642</v>
      </c>
      <c r="C142" s="173">
        <v>0</v>
      </c>
      <c r="D142" s="173">
        <v>0</v>
      </c>
      <c r="E142" s="173">
        <v>0</v>
      </c>
      <c r="F142" s="173">
        <v>0</v>
      </c>
      <c r="G142" s="173">
        <v>4.3630620575867454</v>
      </c>
      <c r="H142" s="152">
        <f t="shared" ref="H142:H146" si="13">SUM(C142:G142)</f>
        <v>4.3630620575867454</v>
      </c>
      <c r="J142" s="1"/>
    </row>
    <row r="143" spans="2:10" ht="15" customHeight="1" x14ac:dyDescent="0.3">
      <c r="B143" s="179" t="s">
        <v>643</v>
      </c>
      <c r="C143" s="173">
        <v>0</v>
      </c>
      <c r="D143" s="173">
        <v>8.9415955148535229</v>
      </c>
      <c r="E143" s="173">
        <v>0</v>
      </c>
      <c r="F143" s="173">
        <v>4.6553403855427842</v>
      </c>
      <c r="G143" s="173">
        <v>4.2728974719071457</v>
      </c>
      <c r="H143" s="152">
        <f t="shared" si="13"/>
        <v>17.869833372303454</v>
      </c>
      <c r="J143" s="1"/>
    </row>
    <row r="144" spans="2:10" ht="14.1" customHeight="1" x14ac:dyDescent="0.3">
      <c r="B144" s="179" t="s">
        <v>644</v>
      </c>
      <c r="C144" s="173">
        <v>0</v>
      </c>
      <c r="D144" s="173">
        <v>12.14427378857215</v>
      </c>
      <c r="E144" s="173">
        <v>0</v>
      </c>
      <c r="F144" s="173">
        <v>10.723378235129395</v>
      </c>
      <c r="G144" s="173">
        <v>60.863590325718327</v>
      </c>
      <c r="H144" s="152">
        <f t="shared" si="13"/>
        <v>83.731242349419873</v>
      </c>
      <c r="J144" s="1"/>
    </row>
    <row r="145" spans="2:10" ht="15" customHeight="1" x14ac:dyDescent="0.3">
      <c r="B145" s="179" t="s">
        <v>345</v>
      </c>
      <c r="C145" s="173">
        <v>444.50690209230385</v>
      </c>
      <c r="D145" s="173">
        <v>411.76141254290184</v>
      </c>
      <c r="E145" s="173">
        <v>452.32651913379624</v>
      </c>
      <c r="F145" s="173">
        <v>404.43277667646578</v>
      </c>
      <c r="G145" s="173">
        <v>361.58796496522297</v>
      </c>
      <c r="H145" s="152">
        <f t="shared" si="13"/>
        <v>2074.6155754106908</v>
      </c>
      <c r="J145" s="1"/>
    </row>
    <row r="146" spans="2:10" ht="15" customHeight="1" thickBot="1" x14ac:dyDescent="0.35">
      <c r="B146" s="180" t="s">
        <v>328</v>
      </c>
      <c r="C146" s="153">
        <v>0</v>
      </c>
      <c r="D146" s="153">
        <v>8.9415955148535229</v>
      </c>
      <c r="E146" s="153">
        <v>0</v>
      </c>
      <c r="F146" s="153">
        <v>20.431978431648126</v>
      </c>
      <c r="G146" s="153">
        <v>11.046712863497344</v>
      </c>
      <c r="H146" s="152">
        <f t="shared" si="13"/>
        <v>40.420286809998998</v>
      </c>
      <c r="I146" s="214"/>
      <c r="J146" s="1"/>
    </row>
    <row r="147" spans="2:10" ht="15" customHeight="1" x14ac:dyDescent="0.3">
      <c r="B147" s="7"/>
      <c r="C147" s="26"/>
      <c r="D147" s="26"/>
      <c r="E147" s="26"/>
      <c r="F147" s="26"/>
      <c r="G147" s="26"/>
    </row>
    <row r="148" spans="2:10" ht="15" customHeight="1" x14ac:dyDescent="0.3">
      <c r="B148" s="7"/>
      <c r="C148" s="26"/>
      <c r="D148" s="26"/>
      <c r="E148" s="26"/>
      <c r="F148" s="26"/>
      <c r="G148" s="26"/>
      <c r="H148" s="26"/>
    </row>
    <row r="149" spans="2:10" ht="15" customHeight="1" x14ac:dyDescent="0.3">
      <c r="B149" s="7"/>
      <c r="C149" s="26"/>
      <c r="D149" s="26"/>
      <c r="E149" s="26"/>
      <c r="F149" s="26"/>
      <c r="G149" s="26"/>
    </row>
    <row r="150" spans="2:10" ht="15" customHeight="1" x14ac:dyDescent="0.3">
      <c r="B150" s="3" t="s">
        <v>713</v>
      </c>
      <c r="C150" s="1"/>
      <c r="D150" s="1"/>
      <c r="E150" s="1"/>
      <c r="F150" s="1"/>
      <c r="G150" s="1"/>
      <c r="H150" s="1"/>
      <c r="I150" s="1"/>
    </row>
    <row r="151" spans="2:10" ht="15" customHeight="1" thickBot="1" x14ac:dyDescent="0.35">
      <c r="B151" s="2"/>
      <c r="C151" s="1"/>
      <c r="D151" s="1"/>
      <c r="E151" s="1"/>
      <c r="F151" s="1"/>
      <c r="G151" s="1"/>
      <c r="H151" s="1"/>
      <c r="I151" s="1"/>
    </row>
    <row r="152" spans="2:10" ht="25.5" customHeight="1" thickBot="1" x14ac:dyDescent="0.35">
      <c r="B152" s="76" t="s">
        <v>37</v>
      </c>
      <c r="C152" s="167" t="s">
        <v>245</v>
      </c>
      <c r="D152" s="167" t="s">
        <v>246</v>
      </c>
      <c r="E152" s="167" t="s">
        <v>250</v>
      </c>
      <c r="F152" s="147" t="s">
        <v>1</v>
      </c>
      <c r="G152" s="1"/>
      <c r="H152" s="1"/>
      <c r="I152" s="1"/>
    </row>
    <row r="153" spans="2:10" ht="15" customHeight="1" thickTop="1" thickBot="1" x14ac:dyDescent="0.35">
      <c r="B153" s="59" t="s">
        <v>57</v>
      </c>
      <c r="C153" s="148">
        <v>337.25786376779314</v>
      </c>
      <c r="D153" s="148">
        <v>149.74213623220697</v>
      </c>
      <c r="E153" s="148">
        <v>110.99999999999997</v>
      </c>
      <c r="F153" s="152">
        <f>SUM(A153:E153)</f>
        <v>598.00000000000011</v>
      </c>
      <c r="G153" s="1"/>
      <c r="H153" s="1"/>
      <c r="I153" s="1"/>
    </row>
    <row r="154" spans="2:10" ht="15" customHeight="1" thickBot="1" x14ac:dyDescent="0.35">
      <c r="B154" s="217" t="s">
        <v>599</v>
      </c>
      <c r="C154" s="218">
        <v>16026.502318942619</v>
      </c>
      <c r="D154" s="218">
        <v>9417.302629602309</v>
      </c>
      <c r="E154" s="218">
        <v>18247.336849836447</v>
      </c>
      <c r="F154" s="152">
        <f>SUM(A154:E154)</f>
        <v>43691.141798381374</v>
      </c>
    </row>
    <row r="155" spans="2:10" ht="15" customHeight="1" thickTop="1" x14ac:dyDescent="0.3">
      <c r="B155" s="178" t="s">
        <v>627</v>
      </c>
      <c r="C155" s="181"/>
      <c r="D155" s="181"/>
      <c r="E155" s="181"/>
      <c r="F155" s="176"/>
    </row>
    <row r="156" spans="2:10" ht="15" customHeight="1" x14ac:dyDescent="0.3">
      <c r="B156" s="179" t="s">
        <v>628</v>
      </c>
      <c r="C156" s="173">
        <v>409.66716236102553</v>
      </c>
      <c r="D156" s="173">
        <v>52.5435041771496</v>
      </c>
      <c r="E156" s="173">
        <v>1326.0858463132006</v>
      </c>
      <c r="F156" s="152">
        <f t="shared" ref="F156:F161" si="14">SUM(A156:E156)</f>
        <v>1788.2965128513756</v>
      </c>
    </row>
    <row r="157" spans="2:10" ht="15" customHeight="1" x14ac:dyDescent="0.3">
      <c r="B157" s="179" t="s">
        <v>386</v>
      </c>
      <c r="C157" s="173">
        <v>460.50422960743964</v>
      </c>
      <c r="D157" s="173">
        <v>345.54799137160393</v>
      </c>
      <c r="E157" s="173">
        <v>167.82080757207208</v>
      </c>
      <c r="F157" s="152">
        <f t="shared" si="14"/>
        <v>973.87302855111568</v>
      </c>
    </row>
    <row r="158" spans="2:10" ht="15" customHeight="1" x14ac:dyDescent="0.3">
      <c r="B158" s="179" t="s">
        <v>404</v>
      </c>
      <c r="C158" s="173">
        <v>126.49585047237694</v>
      </c>
      <c r="D158" s="173">
        <v>181.91869989947037</v>
      </c>
      <c r="E158" s="173">
        <v>216.13432091045863</v>
      </c>
      <c r="F158" s="152">
        <f t="shared" si="14"/>
        <v>524.54887128230598</v>
      </c>
    </row>
    <row r="159" spans="2:10" ht="15" customHeight="1" x14ac:dyDescent="0.3">
      <c r="B159" s="179" t="s">
        <v>629</v>
      </c>
      <c r="C159" s="173">
        <v>0</v>
      </c>
      <c r="D159" s="173">
        <v>303.85902140596835</v>
      </c>
      <c r="E159" s="173">
        <v>937.73944197356627</v>
      </c>
      <c r="F159" s="152">
        <f t="shared" si="14"/>
        <v>1241.5984633795347</v>
      </c>
    </row>
    <row r="160" spans="2:10" ht="15" customHeight="1" x14ac:dyDescent="0.3">
      <c r="B160" s="179" t="s">
        <v>630</v>
      </c>
      <c r="C160" s="173">
        <v>0</v>
      </c>
      <c r="D160" s="173">
        <v>0</v>
      </c>
      <c r="E160" s="173">
        <v>0</v>
      </c>
      <c r="F160" s="152">
        <f t="shared" si="14"/>
        <v>0</v>
      </c>
    </row>
    <row r="161" spans="2:6" ht="15" customHeight="1" thickBot="1" x14ac:dyDescent="0.35">
      <c r="B161" s="179" t="s">
        <v>173</v>
      </c>
      <c r="C161" s="173">
        <v>0</v>
      </c>
      <c r="D161" s="173">
        <v>119.48786647991085</v>
      </c>
      <c r="E161" s="173">
        <v>0</v>
      </c>
      <c r="F161" s="152">
        <f t="shared" si="14"/>
        <v>119.48786647991085</v>
      </c>
    </row>
    <row r="162" spans="2:6" ht="15" customHeight="1" thickTop="1" x14ac:dyDescent="0.3">
      <c r="B162" s="178" t="s">
        <v>631</v>
      </c>
      <c r="C162" s="181"/>
      <c r="D162" s="181"/>
      <c r="E162" s="181"/>
      <c r="F162" s="176"/>
    </row>
    <row r="163" spans="2:6" ht="15" customHeight="1" x14ac:dyDescent="0.3">
      <c r="B163" s="179" t="s">
        <v>386</v>
      </c>
      <c r="C163" s="173">
        <v>320.72999670585227</v>
      </c>
      <c r="D163" s="173">
        <v>0</v>
      </c>
      <c r="E163" s="173">
        <v>0</v>
      </c>
      <c r="F163" s="152">
        <f>SUM(A163:E163)</f>
        <v>320.72999670585227</v>
      </c>
    </row>
    <row r="164" spans="2:6" ht="15" customHeight="1" x14ac:dyDescent="0.3">
      <c r="B164" s="179" t="s">
        <v>632</v>
      </c>
      <c r="C164" s="173">
        <v>0</v>
      </c>
      <c r="D164" s="173">
        <v>282.07940137050917</v>
      </c>
      <c r="E164" s="173">
        <v>0</v>
      </c>
      <c r="F164" s="152">
        <f t="shared" ref="F164:F166" si="15">SUM(A164:E164)</f>
        <v>282.07940137050917</v>
      </c>
    </row>
    <row r="165" spans="2:6" ht="15" customHeight="1" x14ac:dyDescent="0.3">
      <c r="B165" s="179" t="s">
        <v>404</v>
      </c>
      <c r="C165" s="173">
        <v>204.56319044849249</v>
      </c>
      <c r="D165" s="173">
        <v>137.8989192809363</v>
      </c>
      <c r="E165" s="173">
        <v>2826.4643330093777</v>
      </c>
      <c r="F165" s="152">
        <f t="shared" si="15"/>
        <v>3168.9264427388066</v>
      </c>
    </row>
    <row r="166" spans="2:6" ht="15" customHeight="1" thickBot="1" x14ac:dyDescent="0.35">
      <c r="B166" s="179" t="s">
        <v>173</v>
      </c>
      <c r="C166" s="173">
        <v>45.998491080864341</v>
      </c>
      <c r="D166" s="173">
        <v>187.40256006941465</v>
      </c>
      <c r="E166" s="173">
        <v>111.88053838138141</v>
      </c>
      <c r="F166" s="152">
        <f t="shared" si="15"/>
        <v>345.28158953166042</v>
      </c>
    </row>
    <row r="167" spans="2:6" ht="15" customHeight="1" thickTop="1" x14ac:dyDescent="0.3">
      <c r="B167" s="178" t="s">
        <v>633</v>
      </c>
      <c r="C167" s="181"/>
      <c r="D167" s="181"/>
      <c r="E167" s="181"/>
      <c r="F167" s="176"/>
    </row>
    <row r="168" spans="2:6" ht="15" customHeight="1" x14ac:dyDescent="0.3">
      <c r="B168" s="179" t="s">
        <v>628</v>
      </c>
      <c r="C168" s="173">
        <v>52.662555881654868</v>
      </c>
      <c r="D168" s="173">
        <v>206.84837892140442</v>
      </c>
      <c r="E168" s="173">
        <v>101.33827876319799</v>
      </c>
      <c r="F168" s="152">
        <f t="shared" ref="F168:F169" si="16">SUM(A168:E168)</f>
        <v>360.84921356625728</v>
      </c>
    </row>
    <row r="169" spans="2:6" ht="15" customHeight="1" thickBot="1" x14ac:dyDescent="0.35">
      <c r="B169" s="179" t="s">
        <v>386</v>
      </c>
      <c r="C169" s="173">
        <v>281.3881503255397</v>
      </c>
      <c r="D169" s="173">
        <v>27.579783856187252</v>
      </c>
      <c r="E169" s="173">
        <v>475.93489315224593</v>
      </c>
      <c r="F169" s="152">
        <f t="shared" si="16"/>
        <v>784.90282733397294</v>
      </c>
    </row>
    <row r="170" spans="2:6" ht="15" customHeight="1" thickTop="1" x14ac:dyDescent="0.3">
      <c r="B170" s="178" t="s">
        <v>634</v>
      </c>
      <c r="C170" s="181"/>
      <c r="D170" s="181"/>
      <c r="E170" s="181"/>
      <c r="F170" s="176"/>
    </row>
    <row r="171" spans="2:6" ht="15" customHeight="1" x14ac:dyDescent="0.3">
      <c r="B171" s="179" t="s">
        <v>628</v>
      </c>
      <c r="C171" s="173">
        <v>0</v>
      </c>
      <c r="D171" s="173">
        <v>937.01280034707304</v>
      </c>
      <c r="E171" s="173">
        <v>0</v>
      </c>
      <c r="F171" s="152">
        <f t="shared" ref="F171:F174" si="17">SUM(A171:E171)</f>
        <v>937.01280034707304</v>
      </c>
    </row>
    <row r="172" spans="2:6" ht="15" customHeight="1" x14ac:dyDescent="0.3">
      <c r="B172" s="179" t="s">
        <v>386</v>
      </c>
      <c r="C172" s="173">
        <v>0</v>
      </c>
      <c r="D172" s="173">
        <v>0</v>
      </c>
      <c r="E172" s="173">
        <v>0</v>
      </c>
      <c r="F172" s="152">
        <f t="shared" si="17"/>
        <v>0</v>
      </c>
    </row>
    <row r="173" spans="2:6" ht="15" customHeight="1" x14ac:dyDescent="0.3">
      <c r="B173" s="179" t="s">
        <v>384</v>
      </c>
      <c r="C173" s="173">
        <v>0</v>
      </c>
      <c r="D173" s="173">
        <v>0</v>
      </c>
      <c r="E173" s="173">
        <v>0</v>
      </c>
      <c r="F173" s="152">
        <f t="shared" si="17"/>
        <v>0</v>
      </c>
    </row>
    <row r="174" spans="2:6" ht="15" customHeight="1" thickBot="1" x14ac:dyDescent="0.35">
      <c r="B174" s="179" t="s">
        <v>173</v>
      </c>
      <c r="C174" s="173">
        <v>137.99547324259299</v>
      </c>
      <c r="D174" s="173">
        <v>0</v>
      </c>
      <c r="E174" s="173">
        <v>0</v>
      </c>
      <c r="F174" s="152">
        <f t="shared" si="17"/>
        <v>137.99547324259299</v>
      </c>
    </row>
    <row r="175" spans="2:6" ht="15" customHeight="1" thickTop="1" x14ac:dyDescent="0.3">
      <c r="B175" s="178" t="s">
        <v>635</v>
      </c>
      <c r="C175" s="181"/>
      <c r="D175" s="181"/>
      <c r="E175" s="181"/>
      <c r="F175" s="176"/>
    </row>
    <row r="176" spans="2:6" ht="15" customHeight="1" x14ac:dyDescent="0.3">
      <c r="B176" s="179" t="s">
        <v>632</v>
      </c>
      <c r="C176" s="173">
        <v>0</v>
      </c>
      <c r="D176" s="173">
        <v>269.49120686138644</v>
      </c>
      <c r="E176" s="173">
        <v>662.75290022756644</v>
      </c>
      <c r="F176" s="152">
        <f t="shared" ref="F176:F178" si="18">SUM(A176:E176)</f>
        <v>932.24410708895289</v>
      </c>
    </row>
    <row r="177" spans="2:6" ht="15" customHeight="1" x14ac:dyDescent="0.3">
      <c r="B177" s="179" t="s">
        <v>404</v>
      </c>
      <c r="C177" s="173">
        <v>1317.6559950246542</v>
      </c>
      <c r="D177" s="173">
        <v>1548.9104977863658</v>
      </c>
      <c r="E177" s="173">
        <v>1261.4880049800859</v>
      </c>
      <c r="F177" s="152">
        <f t="shared" si="18"/>
        <v>4128.0544977911059</v>
      </c>
    </row>
    <row r="178" spans="2:6" ht="15" customHeight="1" thickBot="1" x14ac:dyDescent="0.35">
      <c r="B178" s="179" t="s">
        <v>173</v>
      </c>
      <c r="C178" s="173">
        <v>1115.0338299769512</v>
      </c>
      <c r="D178" s="173">
        <v>0</v>
      </c>
      <c r="E178" s="173">
        <v>0</v>
      </c>
      <c r="F178" s="152">
        <f t="shared" si="18"/>
        <v>1115.0338299769512</v>
      </c>
    </row>
    <row r="179" spans="2:6" ht="15" customHeight="1" thickTop="1" x14ac:dyDescent="0.3">
      <c r="B179" s="178" t="s">
        <v>636</v>
      </c>
      <c r="C179" s="181"/>
      <c r="D179" s="181"/>
      <c r="E179" s="181"/>
      <c r="F179" s="176"/>
    </row>
    <row r="180" spans="2:6" ht="15" customHeight="1" x14ac:dyDescent="0.3">
      <c r="B180" s="179" t="s">
        <v>628</v>
      </c>
      <c r="C180" s="31">
        <v>0.96609987826979404</v>
      </c>
      <c r="D180" s="31">
        <v>1</v>
      </c>
      <c r="E180" s="31">
        <v>0.87400630800114476</v>
      </c>
      <c r="F180" s="42">
        <f>SUMPRODUCT(C180:E180,C$153:E$153)/F$153</f>
        <v>0.95749434373232378</v>
      </c>
    </row>
    <row r="181" spans="2:6" ht="15" customHeight="1" x14ac:dyDescent="0.3">
      <c r="B181" s="179" t="s">
        <v>386</v>
      </c>
      <c r="C181" s="31">
        <v>0.88940268631601527</v>
      </c>
      <c r="D181" s="31">
        <v>0.98243572155595882</v>
      </c>
      <c r="E181" s="31">
        <v>0.92135903512370676</v>
      </c>
      <c r="F181" s="42">
        <f t="shared" ref="F181:F183" si="19">SUMPRODUCT(C181:E181,C$153:E$153)/F$153</f>
        <v>0.91863031199268586</v>
      </c>
    </row>
    <row r="182" spans="2:6" ht="15" customHeight="1" x14ac:dyDescent="0.3">
      <c r="B182" s="179" t="s">
        <v>404</v>
      </c>
      <c r="C182" s="31">
        <v>0.8</v>
      </c>
      <c r="D182" s="31">
        <v>1</v>
      </c>
      <c r="E182" s="31">
        <v>1</v>
      </c>
      <c r="F182" s="42">
        <f t="shared" si="19"/>
        <v>0.88720472783685855</v>
      </c>
    </row>
    <row r="183" spans="2:6" ht="15" customHeight="1" x14ac:dyDescent="0.3">
      <c r="B183" s="179" t="s">
        <v>629</v>
      </c>
      <c r="C183" s="31">
        <v>0</v>
      </c>
      <c r="D183" s="31">
        <v>0.60000000000000009</v>
      </c>
      <c r="E183" s="31">
        <v>0</v>
      </c>
      <c r="F183" s="42">
        <f t="shared" si="19"/>
        <v>0.15024294605238156</v>
      </c>
    </row>
    <row r="184" spans="2:6" ht="15" customHeight="1" x14ac:dyDescent="0.3">
      <c r="B184" s="179" t="s">
        <v>630</v>
      </c>
      <c r="C184" s="31">
        <v>0</v>
      </c>
      <c r="D184" s="31">
        <v>0</v>
      </c>
      <c r="E184" s="31">
        <v>0</v>
      </c>
      <c r="F184" s="42">
        <f>SUMPRODUCT(C184:E184,C$153:E$153)/F$153</f>
        <v>0</v>
      </c>
    </row>
    <row r="185" spans="2:6" ht="15" customHeight="1" thickBot="1" x14ac:dyDescent="0.35">
      <c r="B185" s="180" t="s">
        <v>173</v>
      </c>
      <c r="C185" s="70">
        <v>0</v>
      </c>
      <c r="D185" s="70">
        <v>0</v>
      </c>
      <c r="E185" s="70">
        <v>0</v>
      </c>
      <c r="F185" s="42">
        <f>SUMPRODUCT(C185:E185,C$153:E$153)/F$153</f>
        <v>0</v>
      </c>
    </row>
    <row r="186" spans="2:6" ht="15" customHeight="1" thickTop="1" x14ac:dyDescent="0.3">
      <c r="B186" s="178" t="s">
        <v>637</v>
      </c>
      <c r="C186" s="181"/>
      <c r="D186" s="181"/>
      <c r="E186" s="181"/>
      <c r="F186" s="176"/>
    </row>
    <row r="187" spans="2:6" ht="15" customHeight="1" x14ac:dyDescent="0.3">
      <c r="B187" s="179" t="s">
        <v>386</v>
      </c>
      <c r="C187" s="31">
        <v>1</v>
      </c>
      <c r="D187" s="31">
        <v>0.8</v>
      </c>
      <c r="E187" s="31">
        <v>1</v>
      </c>
      <c r="F187" s="42">
        <f t="shared" ref="F187:F190" si="20">SUMPRODUCT(C187:E187,C$153:E$153)/F$153</f>
        <v>0.94991901798253953</v>
      </c>
    </row>
    <row r="188" spans="2:6" ht="15" customHeight="1" x14ac:dyDescent="0.3">
      <c r="B188" s="179" t="s">
        <v>632</v>
      </c>
      <c r="C188" s="31">
        <v>0</v>
      </c>
      <c r="D188" s="31">
        <v>1</v>
      </c>
      <c r="E188" s="31">
        <v>0</v>
      </c>
      <c r="F188" s="42">
        <f t="shared" si="20"/>
        <v>0.25040491008730259</v>
      </c>
    </row>
    <row r="189" spans="2:6" ht="15" customHeight="1" x14ac:dyDescent="0.3">
      <c r="B189" s="179" t="s">
        <v>404</v>
      </c>
      <c r="C189" s="31">
        <v>1</v>
      </c>
      <c r="D189" s="31">
        <v>1</v>
      </c>
      <c r="E189" s="31">
        <v>0.80420243897499821</v>
      </c>
      <c r="F189" s="42">
        <f t="shared" si="20"/>
        <v>0.9636563055622489</v>
      </c>
    </row>
    <row r="190" spans="2:6" ht="15" customHeight="1" thickBot="1" x14ac:dyDescent="0.35">
      <c r="B190" s="180" t="s">
        <v>173</v>
      </c>
      <c r="C190" s="70">
        <v>0.8</v>
      </c>
      <c r="D190" s="70">
        <v>0.80354849035900444</v>
      </c>
      <c r="E190" s="70">
        <v>0</v>
      </c>
      <c r="F190" s="42">
        <f t="shared" si="20"/>
        <v>0.65239357613170035</v>
      </c>
    </row>
    <row r="191" spans="2:6" ht="15" customHeight="1" thickTop="1" x14ac:dyDescent="0.3">
      <c r="B191" s="178" t="s">
        <v>638</v>
      </c>
      <c r="C191" s="181"/>
      <c r="D191" s="181"/>
      <c r="E191" s="181"/>
      <c r="F191" s="176"/>
    </row>
    <row r="192" spans="2:6" ht="15" customHeight="1" x14ac:dyDescent="0.3">
      <c r="B192" s="179" t="s">
        <v>628</v>
      </c>
      <c r="C192" s="31">
        <v>0.8</v>
      </c>
      <c r="D192" s="31">
        <v>0.89999999999999991</v>
      </c>
      <c r="E192" s="31">
        <v>0.3</v>
      </c>
      <c r="F192" s="42">
        <f t="shared" ref="F192:F193" si="21">SUMPRODUCT(C192:E192,C$153:E$153)/F$153</f>
        <v>0.73223112646023525</v>
      </c>
    </row>
    <row r="193" spans="2:6" ht="15" customHeight="1" thickBot="1" x14ac:dyDescent="0.35">
      <c r="B193" s="180" t="s">
        <v>386</v>
      </c>
      <c r="C193" s="70">
        <v>0.71975128302785052</v>
      </c>
      <c r="D193" s="70">
        <v>1</v>
      </c>
      <c r="E193" s="70">
        <v>0.97237986422642209</v>
      </c>
      <c r="F193" s="42">
        <f t="shared" si="21"/>
        <v>0.836819533978998</v>
      </c>
    </row>
    <row r="194" spans="2:6" ht="15" customHeight="1" thickTop="1" x14ac:dyDescent="0.3">
      <c r="B194" s="178" t="s">
        <v>639</v>
      </c>
      <c r="C194" s="181"/>
      <c r="D194" s="181"/>
      <c r="E194" s="181"/>
      <c r="F194" s="176"/>
    </row>
    <row r="195" spans="2:6" ht="15" customHeight="1" x14ac:dyDescent="0.3">
      <c r="B195" s="179" t="s">
        <v>628</v>
      </c>
      <c r="C195" s="31">
        <v>0</v>
      </c>
      <c r="D195" s="31">
        <v>0.03</v>
      </c>
      <c r="E195" s="31">
        <v>0</v>
      </c>
      <c r="F195" s="42">
        <f t="shared" ref="F195:F198" si="22">SUMPRODUCT(C195:E195,C$153:E$153)/F$153</f>
        <v>7.5121473026190768E-3</v>
      </c>
    </row>
    <row r="196" spans="2:6" ht="15" customHeight="1" x14ac:dyDescent="0.3">
      <c r="B196" s="179" t="s">
        <v>386</v>
      </c>
      <c r="C196" s="31">
        <v>0</v>
      </c>
      <c r="D196" s="31">
        <v>0</v>
      </c>
      <c r="E196" s="31">
        <v>0</v>
      </c>
      <c r="F196" s="42">
        <f t="shared" si="22"/>
        <v>0</v>
      </c>
    </row>
    <row r="197" spans="2:6" ht="15" customHeight="1" x14ac:dyDescent="0.3">
      <c r="B197" s="179" t="s">
        <v>384</v>
      </c>
      <c r="C197" s="31">
        <v>0</v>
      </c>
      <c r="D197" s="31">
        <v>0</v>
      </c>
      <c r="E197" s="31">
        <v>0</v>
      </c>
      <c r="F197" s="42">
        <f t="shared" si="22"/>
        <v>0</v>
      </c>
    </row>
    <row r="198" spans="2:6" ht="15" customHeight="1" thickBot="1" x14ac:dyDescent="0.35">
      <c r="B198" s="180" t="s">
        <v>173</v>
      </c>
      <c r="C198" s="70">
        <v>0.5</v>
      </c>
      <c r="D198" s="70">
        <v>0</v>
      </c>
      <c r="E198" s="70">
        <v>0</v>
      </c>
      <c r="F198" s="42">
        <f t="shared" si="22"/>
        <v>0.28198818040785373</v>
      </c>
    </row>
    <row r="199" spans="2:6" ht="15" customHeight="1" thickTop="1" x14ac:dyDescent="0.3">
      <c r="B199" s="178" t="s">
        <v>640</v>
      </c>
      <c r="C199" s="181"/>
      <c r="D199" s="181"/>
      <c r="E199" s="181"/>
      <c r="F199" s="176"/>
    </row>
    <row r="200" spans="2:6" ht="15" customHeight="1" x14ac:dyDescent="0.3">
      <c r="B200" s="179" t="s">
        <v>632</v>
      </c>
      <c r="C200" s="31">
        <v>0</v>
      </c>
      <c r="D200" s="31">
        <v>0.72328269333952877</v>
      </c>
      <c r="E200" s="31">
        <v>0</v>
      </c>
      <c r="F200" s="42">
        <f t="shared" ref="F200:F202" si="23">SUMPRODUCT(C200:E200,C$153:E$153)/F$153</f>
        <v>0.18111353779338674</v>
      </c>
    </row>
    <row r="201" spans="2:6" ht="15" customHeight="1" x14ac:dyDescent="0.3">
      <c r="B201" s="179" t="s">
        <v>404</v>
      </c>
      <c r="C201" s="31">
        <v>0.7656062643197532</v>
      </c>
      <c r="D201" s="31">
        <v>0.69738548997062677</v>
      </c>
      <c r="E201" s="31">
        <v>0.80216825180234375</v>
      </c>
      <c r="F201" s="42">
        <f t="shared" si="23"/>
        <v>0.75531003710255251</v>
      </c>
    </row>
    <row r="202" spans="2:6" ht="15" customHeight="1" thickBot="1" x14ac:dyDescent="0.35">
      <c r="B202" s="180" t="s">
        <v>173</v>
      </c>
      <c r="C202" s="70">
        <v>0.43466895267149397</v>
      </c>
      <c r="D202" s="70">
        <v>0.69710518228032858</v>
      </c>
      <c r="E202" s="70">
        <v>1</v>
      </c>
      <c r="F202" s="42">
        <f t="shared" si="23"/>
        <v>0.60532030367453238</v>
      </c>
    </row>
    <row r="203" spans="2:6" ht="15" customHeight="1" thickTop="1" x14ac:dyDescent="0.3">
      <c r="B203" s="178" t="s">
        <v>641</v>
      </c>
      <c r="C203" s="181"/>
      <c r="D203" s="181"/>
      <c r="E203" s="181"/>
      <c r="F203" s="176"/>
    </row>
    <row r="204" spans="2:6" ht="15" customHeight="1" x14ac:dyDescent="0.3">
      <c r="B204" s="179" t="s">
        <v>642</v>
      </c>
      <c r="C204" s="173">
        <v>0</v>
      </c>
      <c r="D204" s="173">
        <v>0</v>
      </c>
      <c r="E204" s="173">
        <v>0</v>
      </c>
      <c r="F204" s="152">
        <f t="shared" ref="F204:F208" si="24">SUM(A204:E204)</f>
        <v>0</v>
      </c>
    </row>
    <row r="205" spans="2:6" ht="15" customHeight="1" x14ac:dyDescent="0.3">
      <c r="B205" s="179" t="s">
        <v>643</v>
      </c>
      <c r="C205" s="173">
        <v>0</v>
      </c>
      <c r="D205" s="173">
        <v>0</v>
      </c>
      <c r="E205" s="173">
        <v>3.872516111850977</v>
      </c>
      <c r="F205" s="152">
        <f t="shared" si="24"/>
        <v>3.872516111850977</v>
      </c>
    </row>
    <row r="206" spans="2:6" ht="15" customHeight="1" x14ac:dyDescent="0.3">
      <c r="B206" s="179" t="s">
        <v>644</v>
      </c>
      <c r="C206" s="173">
        <v>0</v>
      </c>
      <c r="D206" s="173">
        <v>0</v>
      </c>
      <c r="E206" s="173">
        <v>0</v>
      </c>
      <c r="F206" s="152">
        <f t="shared" si="24"/>
        <v>0</v>
      </c>
    </row>
    <row r="207" spans="2:6" ht="15" customHeight="1" x14ac:dyDescent="0.3">
      <c r="B207" s="179" t="s">
        <v>345</v>
      </c>
      <c r="C207" s="173">
        <v>314.25861822736101</v>
      </c>
      <c r="D207" s="173">
        <v>149.74213623220697</v>
      </c>
      <c r="E207" s="173">
        <v>94.127483888149015</v>
      </c>
      <c r="F207" s="152">
        <f t="shared" si="24"/>
        <v>558.128238347717</v>
      </c>
    </row>
    <row r="208" spans="2:6" ht="15" customHeight="1" thickBot="1" x14ac:dyDescent="0.35">
      <c r="B208" s="179" t="s">
        <v>328</v>
      </c>
      <c r="C208" s="173">
        <v>22.999245540432163</v>
      </c>
      <c r="D208" s="173">
        <v>0</v>
      </c>
      <c r="E208" s="173">
        <v>0</v>
      </c>
      <c r="F208" s="152">
        <f t="shared" si="24"/>
        <v>22.999245540432163</v>
      </c>
    </row>
    <row r="209" spans="2:6" ht="15" customHeight="1" thickTop="1" x14ac:dyDescent="0.3">
      <c r="B209" s="178" t="s">
        <v>645</v>
      </c>
      <c r="C209" s="181"/>
      <c r="D209" s="181"/>
      <c r="E209" s="181"/>
      <c r="F209" s="176"/>
    </row>
    <row r="210" spans="2:6" ht="15" customHeight="1" x14ac:dyDescent="0.3">
      <c r="B210" s="179" t="s">
        <v>642</v>
      </c>
      <c r="C210" s="173">
        <v>0</v>
      </c>
      <c r="D210" s="173">
        <v>0</v>
      </c>
      <c r="E210" s="173">
        <v>0</v>
      </c>
      <c r="F210" s="152">
        <f t="shared" ref="F210:F214" si="25">SUM(A210:E210)</f>
        <v>0</v>
      </c>
    </row>
    <row r="211" spans="2:6" ht="15" customHeight="1" x14ac:dyDescent="0.3">
      <c r="B211" s="179" t="s">
        <v>643</v>
      </c>
      <c r="C211" s="173">
        <v>0</v>
      </c>
      <c r="D211" s="173">
        <v>0</v>
      </c>
      <c r="E211" s="173">
        <v>0</v>
      </c>
      <c r="F211" s="152">
        <f t="shared" si="25"/>
        <v>0</v>
      </c>
    </row>
    <row r="212" spans="2:6" ht="15" customHeight="1" x14ac:dyDescent="0.3">
      <c r="B212" s="179" t="s">
        <v>644</v>
      </c>
      <c r="C212" s="173">
        <v>0</v>
      </c>
      <c r="D212" s="173">
        <v>0</v>
      </c>
      <c r="E212" s="173">
        <v>0</v>
      </c>
      <c r="F212" s="152">
        <f t="shared" si="25"/>
        <v>0</v>
      </c>
    </row>
    <row r="213" spans="2:6" ht="15" customHeight="1" x14ac:dyDescent="0.3">
      <c r="B213" s="179" t="s">
        <v>345</v>
      </c>
      <c r="C213" s="173">
        <v>302.75899545714492</v>
      </c>
      <c r="D213" s="173">
        <v>149.74213623220697</v>
      </c>
      <c r="E213" s="173">
        <v>110.99999999999999</v>
      </c>
      <c r="F213" s="152">
        <f t="shared" si="25"/>
        <v>563.50113168935184</v>
      </c>
    </row>
    <row r="214" spans="2:6" ht="15" customHeight="1" thickBot="1" x14ac:dyDescent="0.35">
      <c r="B214" s="180" t="s">
        <v>328</v>
      </c>
      <c r="C214" s="153">
        <v>34.498868310648248</v>
      </c>
      <c r="D214" s="153">
        <v>0</v>
      </c>
      <c r="E214" s="153">
        <v>0</v>
      </c>
      <c r="F214" s="152">
        <f t="shared" si="25"/>
        <v>34.498868310648248</v>
      </c>
    </row>
  </sheetData>
  <hyperlinks>
    <hyperlink ref="I2" location="Contenidos!A1" display="Volver a Contenidos" xr:uid="{49CA51B3-747C-44CA-978B-4295DEACAF6D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>
    <tabColor theme="7" tint="-0.249977111117893"/>
  </sheetPr>
  <dimension ref="B1:J232"/>
  <sheetViews>
    <sheetView showGridLines="0" workbookViewId="0">
      <selection activeCell="C14" sqref="C14"/>
    </sheetView>
  </sheetViews>
  <sheetFormatPr baseColWidth="10" defaultRowHeight="15" customHeight="1" x14ac:dyDescent="0.3"/>
  <cols>
    <col min="2" max="2" width="75.88671875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572</v>
      </c>
    </row>
    <row r="14" spans="2:9" s="1" customFormat="1" ht="15" customHeight="1" x14ac:dyDescent="0.3"/>
    <row r="15" spans="2:9" s="1" customFormat="1" ht="15" customHeight="1" x14ac:dyDescent="0.3">
      <c r="B15" s="3" t="s">
        <v>573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59" t="s">
        <v>57</v>
      </c>
      <c r="C18" s="148">
        <v>2220.9999999999995</v>
      </c>
      <c r="D18" s="148">
        <v>368.38614672429151</v>
      </c>
      <c r="E18" s="58">
        <f>SUM(B18:D18)</f>
        <v>2589.3861467242909</v>
      </c>
    </row>
    <row r="19" spans="2:10" ht="15" customHeight="1" thickBot="1" x14ac:dyDescent="0.35">
      <c r="B19" s="206" t="s">
        <v>497</v>
      </c>
      <c r="C19" s="207">
        <v>0.98944310920141243</v>
      </c>
      <c r="D19" s="207">
        <v>0.9807698615882674</v>
      </c>
      <c r="E19" s="42">
        <f>SUMPRODUCT(C19:D19,C18:D18)/E18</f>
        <v>0.98820918575904226</v>
      </c>
      <c r="J19" s="1"/>
    </row>
    <row r="20" spans="2:10" ht="15" customHeight="1" thickTop="1" x14ac:dyDescent="0.3">
      <c r="B20" s="178" t="s">
        <v>491</v>
      </c>
      <c r="C20" s="181"/>
      <c r="D20" s="181"/>
      <c r="E20" s="58"/>
      <c r="J20" s="1"/>
    </row>
    <row r="21" spans="2:10" ht="15" customHeight="1" x14ac:dyDescent="0.3">
      <c r="B21" s="179" t="s">
        <v>498</v>
      </c>
      <c r="C21" s="173">
        <v>1647.2586469098553</v>
      </c>
      <c r="D21" s="173">
        <v>20.053808411539713</v>
      </c>
      <c r="E21" s="58">
        <f t="shared" ref="E21:E83" si="0">SUM(B21:D21)</f>
        <v>1667.312455321395</v>
      </c>
      <c r="J21" s="1"/>
    </row>
    <row r="22" spans="2:10" ht="15" customHeight="1" x14ac:dyDescent="0.3">
      <c r="B22" s="179" t="s">
        <v>499</v>
      </c>
      <c r="C22" s="173">
        <v>282.84182648247366</v>
      </c>
      <c r="D22" s="173">
        <v>566.44656881824426</v>
      </c>
      <c r="E22" s="58">
        <f t="shared" si="0"/>
        <v>849.28839530071787</v>
      </c>
      <c r="J22" s="1"/>
    </row>
    <row r="23" spans="2:10" ht="15" customHeight="1" x14ac:dyDescent="0.3">
      <c r="B23" s="179" t="s">
        <v>500</v>
      </c>
      <c r="C23" s="173">
        <v>203.9927398363817</v>
      </c>
      <c r="D23" s="173">
        <v>11.499622770216082</v>
      </c>
      <c r="E23" s="58">
        <f t="shared" si="0"/>
        <v>215.49236260659779</v>
      </c>
      <c r="J23" s="1"/>
    </row>
    <row r="24" spans="2:10" ht="15" customHeight="1" thickBot="1" x14ac:dyDescent="0.35">
      <c r="B24" s="180" t="s">
        <v>501</v>
      </c>
      <c r="C24" s="153">
        <v>86.906786771289404</v>
      </c>
      <c r="D24" s="153">
        <v>0</v>
      </c>
      <c r="E24" s="58">
        <f t="shared" si="0"/>
        <v>86.906786771289404</v>
      </c>
      <c r="J24" s="1"/>
    </row>
    <row r="25" spans="2:10" ht="15" customHeight="1" thickTop="1" x14ac:dyDescent="0.3">
      <c r="B25" s="178" t="s">
        <v>492</v>
      </c>
      <c r="C25" s="181"/>
      <c r="D25" s="181"/>
      <c r="E25" s="58"/>
      <c r="J25" s="1"/>
    </row>
    <row r="26" spans="2:10" ht="15" customHeight="1" x14ac:dyDescent="0.3">
      <c r="B26" s="179" t="s">
        <v>498</v>
      </c>
      <c r="C26" s="173">
        <v>1443.7577917689041</v>
      </c>
      <c r="D26" s="173">
        <v>363.80250609857285</v>
      </c>
      <c r="E26" s="58">
        <f t="shared" ref="E26:E29" si="1">SUM(B26:D26)</f>
        <v>1807.5602978674769</v>
      </c>
      <c r="J26" s="1"/>
    </row>
    <row r="27" spans="2:10" ht="15" customHeight="1" x14ac:dyDescent="0.3">
      <c r="B27" s="179" t="s">
        <v>499</v>
      </c>
      <c r="C27" s="173">
        <v>381.80118464698938</v>
      </c>
      <c r="D27" s="173">
        <v>166.95029514738818</v>
      </c>
      <c r="E27" s="58">
        <f t="shared" si="1"/>
        <v>548.75147979437759</v>
      </c>
      <c r="J27" s="1"/>
    </row>
    <row r="28" spans="2:10" ht="15" customHeight="1" x14ac:dyDescent="0.3">
      <c r="B28" s="179" t="s">
        <v>500</v>
      </c>
      <c r="C28" s="173">
        <v>249.94973010893546</v>
      </c>
      <c r="D28" s="173">
        <v>33.604428139816108</v>
      </c>
      <c r="E28" s="58">
        <f t="shared" si="1"/>
        <v>283.55415824875155</v>
      </c>
      <c r="J28" s="1"/>
    </row>
    <row r="29" spans="2:10" ht="15" customHeight="1" thickBot="1" x14ac:dyDescent="0.35">
      <c r="B29" s="180" t="s">
        <v>501</v>
      </c>
      <c r="C29" s="153">
        <v>145.49129347517095</v>
      </c>
      <c r="D29" s="153">
        <v>33.642770614223011</v>
      </c>
      <c r="E29" s="58">
        <f t="shared" si="1"/>
        <v>179.13406408939397</v>
      </c>
      <c r="J29" s="1"/>
    </row>
    <row r="30" spans="2:10" ht="15" customHeight="1" thickTop="1" x14ac:dyDescent="0.3">
      <c r="B30" s="178" t="s">
        <v>491</v>
      </c>
      <c r="C30" s="181"/>
      <c r="D30" s="181"/>
      <c r="E30" s="58"/>
      <c r="J30" s="1"/>
    </row>
    <row r="31" spans="2:10" ht="15" customHeight="1" x14ac:dyDescent="0.3">
      <c r="B31" s="179" t="s">
        <v>498</v>
      </c>
      <c r="C31" s="173">
        <v>1647.2586469098553</v>
      </c>
      <c r="D31" s="173">
        <v>367.3759290506822</v>
      </c>
      <c r="E31" s="58">
        <f t="shared" ref="E31:E34" si="2">SUM(B31:D31)</f>
        <v>2014.6345759605374</v>
      </c>
      <c r="J31" s="1"/>
    </row>
    <row r="32" spans="2:10" ht="15" customHeight="1" x14ac:dyDescent="0.3">
      <c r="B32" s="179" t="s">
        <v>499</v>
      </c>
      <c r="C32" s="173">
        <v>282.84182648247366</v>
      </c>
      <c r="D32" s="173">
        <v>113.14737990683508</v>
      </c>
      <c r="E32" s="58">
        <f t="shared" si="2"/>
        <v>395.98920638930872</v>
      </c>
      <c r="J32" s="1"/>
    </row>
    <row r="33" spans="2:10" ht="15" customHeight="1" x14ac:dyDescent="0.3">
      <c r="B33" s="179" t="s">
        <v>500</v>
      </c>
      <c r="C33" s="173">
        <v>203.9927398363817</v>
      </c>
      <c r="D33" s="173">
        <v>66.386888711237972</v>
      </c>
      <c r="E33" s="58">
        <f t="shared" si="2"/>
        <v>270.37962854761969</v>
      </c>
      <c r="J33" s="1"/>
    </row>
    <row r="34" spans="2:10" ht="15" customHeight="1" thickBot="1" x14ac:dyDescent="0.35">
      <c r="B34" s="180" t="s">
        <v>501</v>
      </c>
      <c r="C34" s="205">
        <v>86.906786771289404</v>
      </c>
      <c r="D34" s="205">
        <v>51.089802331244833</v>
      </c>
      <c r="E34" s="58">
        <f t="shared" si="2"/>
        <v>137.99658910253424</v>
      </c>
      <c r="J34" s="1"/>
    </row>
    <row r="35" spans="2:10" ht="15" customHeight="1" thickTop="1" x14ac:dyDescent="0.3">
      <c r="B35" s="178" t="s">
        <v>502</v>
      </c>
      <c r="C35" s="181"/>
      <c r="D35" s="181"/>
      <c r="E35" s="58"/>
      <c r="J35" s="1"/>
    </row>
    <row r="36" spans="2:10" ht="15" customHeight="1" x14ac:dyDescent="0.3">
      <c r="B36" s="179" t="s">
        <v>503</v>
      </c>
      <c r="C36" s="173">
        <v>713.77474491842963</v>
      </c>
      <c r="D36" s="173">
        <v>186.61665832014998</v>
      </c>
      <c r="E36" s="58">
        <f t="shared" ref="E36:E49" si="3">SUM(B36:D36)</f>
        <v>900.39140323857964</v>
      </c>
      <c r="J36" s="1"/>
    </row>
    <row r="37" spans="2:10" ht="15" customHeight="1" x14ac:dyDescent="0.3">
      <c r="B37" s="179" t="s">
        <v>504</v>
      </c>
      <c r="C37" s="173">
        <v>332.34765251369305</v>
      </c>
      <c r="D37" s="173">
        <v>105.65210511734497</v>
      </c>
      <c r="E37" s="58">
        <f t="shared" si="3"/>
        <v>437.99975763103805</v>
      </c>
      <c r="J37" s="1"/>
    </row>
    <row r="38" spans="2:10" ht="15" customHeight="1" x14ac:dyDescent="0.3">
      <c r="B38" s="179" t="s">
        <v>505</v>
      </c>
      <c r="C38" s="173">
        <v>320.41177302193552</v>
      </c>
      <c r="D38" s="173">
        <v>119.64426275996182</v>
      </c>
      <c r="E38" s="58">
        <f t="shared" si="3"/>
        <v>440.05603578189732</v>
      </c>
      <c r="J38" s="1"/>
    </row>
    <row r="39" spans="2:10" ht="15" customHeight="1" x14ac:dyDescent="0.3">
      <c r="B39" s="179" t="s">
        <v>506</v>
      </c>
      <c r="C39" s="173">
        <v>316.8284075406425</v>
      </c>
      <c r="D39" s="173">
        <v>81.71115621619461</v>
      </c>
      <c r="E39" s="58">
        <f t="shared" si="3"/>
        <v>398.53956375683708</v>
      </c>
      <c r="J39" s="1"/>
    </row>
    <row r="40" spans="2:10" ht="15" customHeight="1" x14ac:dyDescent="0.3">
      <c r="B40" s="179" t="s">
        <v>507</v>
      </c>
      <c r="C40" s="173">
        <v>235.30102688519898</v>
      </c>
      <c r="D40" s="173">
        <v>59.806341217642327</v>
      </c>
      <c r="E40" s="58">
        <f t="shared" si="3"/>
        <v>295.10736810284129</v>
      </c>
      <c r="J40" s="1"/>
    </row>
    <row r="41" spans="2:10" ht="15" customHeight="1" x14ac:dyDescent="0.3">
      <c r="B41" s="179" t="s">
        <v>508</v>
      </c>
      <c r="C41" s="173">
        <v>65.077893397835368</v>
      </c>
      <c r="D41" s="173">
        <v>14.739915284159498</v>
      </c>
      <c r="E41" s="58">
        <f t="shared" si="3"/>
        <v>79.817808681994862</v>
      </c>
      <c r="J41" s="1"/>
    </row>
    <row r="42" spans="2:10" ht="15" customHeight="1" x14ac:dyDescent="0.3">
      <c r="B42" s="179" t="s">
        <v>509</v>
      </c>
      <c r="C42" s="173">
        <v>57.788084488246525</v>
      </c>
      <c r="D42" s="173">
        <v>11.499622770216082</v>
      </c>
      <c r="E42" s="58">
        <f t="shared" si="3"/>
        <v>69.287707258462603</v>
      </c>
      <c r="J42" s="1"/>
    </row>
    <row r="43" spans="2:10" ht="15" customHeight="1" x14ac:dyDescent="0.3">
      <c r="B43" s="179" t="s">
        <v>510</v>
      </c>
      <c r="C43" s="173">
        <v>43.855720343615744</v>
      </c>
      <c r="D43" s="173">
        <v>10.806716045522938</v>
      </c>
      <c r="E43" s="58">
        <f t="shared" si="3"/>
        <v>54.662436389138684</v>
      </c>
      <c r="J43" s="1"/>
    </row>
    <row r="44" spans="2:10" ht="15" customHeight="1" x14ac:dyDescent="0.3">
      <c r="B44" s="179" t="s">
        <v>511</v>
      </c>
      <c r="C44" s="173">
        <v>30.823800683131743</v>
      </c>
      <c r="D44" s="173">
        <v>0</v>
      </c>
      <c r="E44" s="58">
        <f t="shared" si="3"/>
        <v>30.823800683131743</v>
      </c>
      <c r="J44" s="1"/>
    </row>
    <row r="45" spans="2:10" ht="15" customHeight="1" x14ac:dyDescent="0.3">
      <c r="B45" s="179" t="s">
        <v>512</v>
      </c>
      <c r="C45" s="173">
        <v>17.64947911674647</v>
      </c>
      <c r="D45" s="173">
        <v>7.523222268807837</v>
      </c>
      <c r="E45" s="58">
        <f t="shared" si="3"/>
        <v>25.172701385554305</v>
      </c>
      <c r="J45" s="1"/>
    </row>
    <row r="46" spans="2:10" ht="15" customHeight="1" x14ac:dyDescent="0.3">
      <c r="B46" s="179" t="s">
        <v>513</v>
      </c>
      <c r="C46" s="173">
        <v>20.411245438004848</v>
      </c>
      <c r="D46" s="173">
        <v>0</v>
      </c>
      <c r="E46" s="58">
        <f t="shared" si="3"/>
        <v>20.411245438004848</v>
      </c>
      <c r="J46" s="1"/>
    </row>
    <row r="47" spans="2:10" ht="15" customHeight="1" x14ac:dyDescent="0.3">
      <c r="B47" s="179" t="s">
        <v>514</v>
      </c>
      <c r="C47" s="173">
        <v>19.317400272810673</v>
      </c>
      <c r="D47" s="173">
        <v>0</v>
      </c>
      <c r="E47" s="58">
        <f t="shared" si="3"/>
        <v>19.317400272810673</v>
      </c>
      <c r="J47" s="1"/>
    </row>
    <row r="48" spans="2:10" ht="15" customHeight="1" x14ac:dyDescent="0.3">
      <c r="B48" s="179" t="s">
        <v>515</v>
      </c>
      <c r="C48" s="173">
        <v>10.564711246325331</v>
      </c>
      <c r="D48" s="173">
        <v>0</v>
      </c>
      <c r="E48" s="58">
        <f t="shared" si="3"/>
        <v>10.564711246325331</v>
      </c>
      <c r="J48" s="1"/>
    </row>
    <row r="49" spans="2:10" ht="15" customHeight="1" thickBot="1" x14ac:dyDescent="0.35">
      <c r="B49" s="179" t="s">
        <v>173</v>
      </c>
      <c r="C49" s="173">
        <v>36.848060133383463</v>
      </c>
      <c r="D49" s="173">
        <v>0</v>
      </c>
      <c r="E49" s="58">
        <f t="shared" si="3"/>
        <v>36.848060133383463</v>
      </c>
      <c r="J49" s="1"/>
    </row>
    <row r="50" spans="2:10" ht="15" customHeight="1" thickTop="1" x14ac:dyDescent="0.3">
      <c r="B50" s="178" t="s">
        <v>516</v>
      </c>
      <c r="C50" s="181"/>
      <c r="D50" s="181"/>
      <c r="E50" s="58"/>
      <c r="J50" s="1"/>
    </row>
    <row r="51" spans="2:10" ht="15" customHeight="1" x14ac:dyDescent="0.3">
      <c r="B51" s="179" t="s">
        <v>517</v>
      </c>
      <c r="C51" s="173">
        <v>1775.9427043987084</v>
      </c>
      <c r="D51" s="173">
        <v>487.51708546593198</v>
      </c>
      <c r="E51" s="58">
        <f t="shared" ref="E51:E54" si="4">SUM(B51:D51)</f>
        <v>2263.4597898646402</v>
      </c>
      <c r="J51" s="1"/>
    </row>
    <row r="52" spans="2:10" ht="15" customHeight="1" x14ac:dyDescent="0.3">
      <c r="B52" s="179" t="s">
        <v>518</v>
      </c>
      <c r="C52" s="173">
        <v>191.50202274660975</v>
      </c>
      <c r="D52" s="173">
        <v>58.292206665340082</v>
      </c>
      <c r="E52" s="58">
        <f t="shared" si="4"/>
        <v>249.79422941194983</v>
      </c>
      <c r="J52" s="1"/>
    </row>
    <row r="53" spans="2:10" ht="15" customHeight="1" x14ac:dyDescent="0.3">
      <c r="B53" s="179" t="s">
        <v>519</v>
      </c>
      <c r="C53" s="173">
        <v>127.37744057739221</v>
      </c>
      <c r="D53" s="173">
        <v>38.60028117345891</v>
      </c>
      <c r="E53" s="58" t="s">
        <v>685</v>
      </c>
      <c r="J53" s="1"/>
    </row>
    <row r="54" spans="2:10" ht="15" customHeight="1" x14ac:dyDescent="0.3">
      <c r="B54" s="179" t="s">
        <v>520</v>
      </c>
      <c r="C54" s="173">
        <v>120.81477021970287</v>
      </c>
      <c r="D54" s="173">
        <v>13.590426695269082</v>
      </c>
      <c r="E54" s="58">
        <f t="shared" si="4"/>
        <v>134.40519691497195</v>
      </c>
      <c r="J54" s="1"/>
    </row>
    <row r="55" spans="2:10" ht="15" customHeight="1" x14ac:dyDescent="0.3">
      <c r="B55" s="179" t="s">
        <v>521</v>
      </c>
      <c r="C55" s="173">
        <v>4.3630620575867454</v>
      </c>
      <c r="D55" s="173">
        <v>0</v>
      </c>
      <c r="E55" s="58">
        <f t="shared" si="0"/>
        <v>4.3630620575867454</v>
      </c>
      <c r="J55" s="1"/>
    </row>
    <row r="56" spans="2:10" ht="15" customHeight="1" thickBot="1" x14ac:dyDescent="0.35">
      <c r="B56" s="179" t="s">
        <v>522</v>
      </c>
      <c r="C56" s="173">
        <v>1</v>
      </c>
      <c r="D56" s="173">
        <v>0</v>
      </c>
      <c r="E56" s="58">
        <f t="shared" si="0"/>
        <v>1</v>
      </c>
      <c r="J56" s="1"/>
    </row>
    <row r="57" spans="2:10" ht="15" customHeight="1" thickTop="1" x14ac:dyDescent="0.3">
      <c r="B57" s="178" t="s">
        <v>523</v>
      </c>
      <c r="C57" s="181"/>
      <c r="D57" s="181"/>
      <c r="E57" s="58"/>
      <c r="J57" s="1"/>
    </row>
    <row r="58" spans="2:10" ht="15" customHeight="1" x14ac:dyDescent="0.3">
      <c r="B58" s="179" t="s">
        <v>517</v>
      </c>
      <c r="C58" s="173">
        <v>1509.4213598496797</v>
      </c>
      <c r="D58" s="173">
        <v>375.07505237656659</v>
      </c>
      <c r="E58" s="58">
        <f t="shared" si="0"/>
        <v>1884.4964122262463</v>
      </c>
      <c r="J58" s="1"/>
    </row>
    <row r="59" spans="2:10" ht="15" customHeight="1" x14ac:dyDescent="0.3">
      <c r="B59" s="179" t="s">
        <v>518</v>
      </c>
      <c r="C59" s="173">
        <v>178.98573006265684</v>
      </c>
      <c r="D59" s="173">
        <v>54.419690553489104</v>
      </c>
      <c r="E59" s="58">
        <f t="shared" si="0"/>
        <v>233.40542061614593</v>
      </c>
      <c r="J59" s="1"/>
    </row>
    <row r="60" spans="2:10" ht="15" customHeight="1" x14ac:dyDescent="0.3">
      <c r="B60" s="179" t="s">
        <v>519</v>
      </c>
      <c r="C60" s="173">
        <v>105.96411756760591</v>
      </c>
      <c r="D60" s="173">
        <v>42.472797285309881</v>
      </c>
      <c r="E60" s="58">
        <f t="shared" si="0"/>
        <v>148.43691485291578</v>
      </c>
      <c r="J60" s="1"/>
    </row>
    <row r="61" spans="2:10" ht="15" customHeight="1" x14ac:dyDescent="0.3">
      <c r="B61" s="179" t="s">
        <v>520</v>
      </c>
      <c r="C61" s="173">
        <v>255.36710891093549</v>
      </c>
      <c r="D61" s="173">
        <v>49.939568510358768</v>
      </c>
      <c r="E61" s="58">
        <f t="shared" si="0"/>
        <v>305.30667742129424</v>
      </c>
      <c r="J61" s="1"/>
    </row>
    <row r="62" spans="2:10" ht="15" customHeight="1" x14ac:dyDescent="0.3">
      <c r="B62" s="179" t="s">
        <v>521</v>
      </c>
      <c r="C62" s="173">
        <v>15.62016645512028</v>
      </c>
      <c r="D62" s="173">
        <v>0</v>
      </c>
      <c r="E62" s="58">
        <f t="shared" si="0"/>
        <v>15.62016645512028</v>
      </c>
      <c r="J62" s="1"/>
    </row>
    <row r="63" spans="2:10" ht="15" customHeight="1" x14ac:dyDescent="0.3">
      <c r="B63" s="179" t="s">
        <v>524</v>
      </c>
      <c r="C63" s="173">
        <v>154.64151715400192</v>
      </c>
      <c r="D63" s="173">
        <v>76.092891274275743</v>
      </c>
      <c r="E63" s="58">
        <f t="shared" si="0"/>
        <v>230.73440842827767</v>
      </c>
      <c r="J63" s="1"/>
    </row>
    <row r="64" spans="2:10" ht="15" customHeight="1" thickBot="1" x14ac:dyDescent="0.35">
      <c r="B64" s="179" t="s">
        <v>522</v>
      </c>
      <c r="C64" s="173">
        <v>1</v>
      </c>
      <c r="D64" s="173">
        <v>0</v>
      </c>
      <c r="E64" s="58">
        <f t="shared" si="0"/>
        <v>1</v>
      </c>
      <c r="J64" s="1"/>
    </row>
    <row r="65" spans="2:10" ht="15" customHeight="1" thickTop="1" x14ac:dyDescent="0.3">
      <c r="B65" s="178" t="s">
        <v>493</v>
      </c>
      <c r="C65" s="181"/>
      <c r="D65" s="181"/>
      <c r="E65" s="58"/>
      <c r="J65" s="1"/>
    </row>
    <row r="66" spans="2:10" ht="15" customHeight="1" x14ac:dyDescent="0.3">
      <c r="B66" s="179" t="s">
        <v>525</v>
      </c>
      <c r="C66" s="173">
        <v>310.54891814206644</v>
      </c>
      <c r="D66" s="173">
        <v>48.701816826516719</v>
      </c>
      <c r="E66" s="58">
        <f t="shared" si="0"/>
        <v>359.25073496858317</v>
      </c>
      <c r="J66" s="1"/>
    </row>
    <row r="67" spans="2:10" ht="15" customHeight="1" x14ac:dyDescent="0.3">
      <c r="B67" s="179" t="s">
        <v>526</v>
      </c>
      <c r="C67" s="173">
        <v>690.82708802513503</v>
      </c>
      <c r="D67" s="173">
        <v>170.49440699266174</v>
      </c>
      <c r="E67" s="58">
        <f t="shared" si="0"/>
        <v>861.32149501779679</v>
      </c>
      <c r="J67" s="1"/>
    </row>
    <row r="68" spans="2:10" ht="15" customHeight="1" x14ac:dyDescent="0.3">
      <c r="B68" s="179" t="s">
        <v>527</v>
      </c>
      <c r="C68" s="173">
        <v>1082.4184632956162</v>
      </c>
      <c r="D68" s="173">
        <v>312.7514766884176</v>
      </c>
      <c r="E68" s="58">
        <f t="shared" si="0"/>
        <v>1395.1699399840338</v>
      </c>
      <c r="J68" s="1"/>
    </row>
    <row r="69" spans="2:10" ht="15" customHeight="1" thickBot="1" x14ac:dyDescent="0.35">
      <c r="B69" s="179" t="s">
        <v>528</v>
      </c>
      <c r="C69" s="173">
        <v>137.20553053718263</v>
      </c>
      <c r="D69" s="173">
        <v>66.052299492404032</v>
      </c>
      <c r="E69" s="58">
        <f t="shared" si="0"/>
        <v>203.25783002958667</v>
      </c>
      <c r="J69" s="1"/>
    </row>
    <row r="70" spans="2:10" ht="15" customHeight="1" thickTop="1" x14ac:dyDescent="0.3">
      <c r="B70" s="178" t="s">
        <v>494</v>
      </c>
      <c r="C70" s="181"/>
      <c r="D70" s="181"/>
      <c r="E70" s="58"/>
      <c r="J70" s="1"/>
    </row>
    <row r="71" spans="2:10" ht="15" customHeight="1" x14ac:dyDescent="0.3">
      <c r="B71" s="179" t="s">
        <v>525</v>
      </c>
      <c r="C71" s="173">
        <v>99.724269252825991</v>
      </c>
      <c r="D71" s="173">
        <v>12.490779175739188</v>
      </c>
      <c r="E71" s="58">
        <f t="shared" si="0"/>
        <v>112.21504842856518</v>
      </c>
      <c r="J71" s="1"/>
    </row>
    <row r="72" spans="2:10" ht="15" customHeight="1" x14ac:dyDescent="0.3">
      <c r="B72" s="179" t="s">
        <v>526</v>
      </c>
      <c r="C72" s="173">
        <v>546.09808629266377</v>
      </c>
      <c r="D72" s="173">
        <v>72.645250172186863</v>
      </c>
      <c r="E72" s="58">
        <f t="shared" si="0"/>
        <v>618.74333646485059</v>
      </c>
      <c r="J72" s="1"/>
    </row>
    <row r="73" spans="2:10" ht="15" customHeight="1" x14ac:dyDescent="0.3">
      <c r="B73" s="179" t="s">
        <v>527</v>
      </c>
      <c r="C73" s="173">
        <v>562.98771644315525</v>
      </c>
      <c r="D73" s="173">
        <v>208.03491088536677</v>
      </c>
      <c r="E73" s="58">
        <f t="shared" si="0"/>
        <v>771.02262732852205</v>
      </c>
      <c r="J73" s="1"/>
    </row>
    <row r="74" spans="2:10" ht="15" customHeight="1" thickBot="1" x14ac:dyDescent="0.35">
      <c r="B74" s="179" t="s">
        <v>528</v>
      </c>
      <c r="C74" s="153">
        <v>1012.1899280113552</v>
      </c>
      <c r="D74" s="153">
        <v>304.82905976670719</v>
      </c>
      <c r="E74" s="58">
        <f t="shared" si="0"/>
        <v>1317.0189877780624</v>
      </c>
      <c r="J74" s="1"/>
    </row>
    <row r="75" spans="2:10" ht="15" customHeight="1" thickTop="1" x14ac:dyDescent="0.3">
      <c r="B75" s="178" t="s">
        <v>495</v>
      </c>
      <c r="C75" s="181"/>
      <c r="D75" s="181"/>
      <c r="E75" s="58"/>
      <c r="J75" s="1"/>
    </row>
    <row r="76" spans="2:10" ht="15" customHeight="1" x14ac:dyDescent="0.3">
      <c r="B76" s="179" t="s">
        <v>525</v>
      </c>
      <c r="C76" s="173">
        <v>327.47799047335388</v>
      </c>
      <c r="D76" s="173">
        <v>22.957322206659235</v>
      </c>
      <c r="E76" s="58">
        <f t="shared" si="0"/>
        <v>350.43531268001311</v>
      </c>
      <c r="J76" s="1"/>
    </row>
    <row r="77" spans="2:10" ht="15" customHeight="1" x14ac:dyDescent="0.3">
      <c r="B77" s="179" t="s">
        <v>526</v>
      </c>
      <c r="C77" s="173">
        <v>675.2895067843375</v>
      </c>
      <c r="D77" s="173">
        <v>115.72492714013356</v>
      </c>
      <c r="E77" s="58">
        <f t="shared" si="0"/>
        <v>791.01443392447106</v>
      </c>
      <c r="J77" s="1"/>
    </row>
    <row r="78" spans="2:10" ht="15" customHeight="1" x14ac:dyDescent="0.3">
      <c r="B78" s="179" t="s">
        <v>527</v>
      </c>
      <c r="C78" s="173">
        <v>781.117945924281</v>
      </c>
      <c r="D78" s="173">
        <v>237.68746152629362</v>
      </c>
      <c r="E78" s="58">
        <f t="shared" si="0"/>
        <v>1018.8054074505746</v>
      </c>
      <c r="J78" s="1"/>
    </row>
    <row r="79" spans="2:10" ht="15" customHeight="1" thickBot="1" x14ac:dyDescent="0.35">
      <c r="B79" s="179" t="s">
        <v>528</v>
      </c>
      <c r="C79" s="153">
        <v>437.11455681802767</v>
      </c>
      <c r="D79" s="153">
        <v>221.63028912691362</v>
      </c>
      <c r="E79" s="58">
        <f t="shared" si="0"/>
        <v>658.74484594494129</v>
      </c>
      <c r="J79" s="1"/>
    </row>
    <row r="80" spans="2:10" ht="15" customHeight="1" thickTop="1" x14ac:dyDescent="0.3">
      <c r="B80" s="178" t="s">
        <v>496</v>
      </c>
      <c r="C80" s="181"/>
      <c r="D80" s="181"/>
      <c r="E80" s="58"/>
      <c r="J80" s="1"/>
    </row>
    <row r="81" spans="2:10" ht="15" customHeight="1" x14ac:dyDescent="0.3">
      <c r="B81" s="179" t="s">
        <v>525</v>
      </c>
      <c r="C81" s="173">
        <v>121.03893842848305</v>
      </c>
      <c r="D81" s="173">
        <v>6.8020421506451934</v>
      </c>
      <c r="E81" s="58">
        <f t="shared" si="0"/>
        <v>127.84098057912824</v>
      </c>
      <c r="J81" s="1"/>
    </row>
    <row r="82" spans="2:10" ht="15" customHeight="1" x14ac:dyDescent="0.3">
      <c r="B82" s="179" t="s">
        <v>526</v>
      </c>
      <c r="C82" s="173">
        <v>559.27753692792942</v>
      </c>
      <c r="D82" s="173">
        <v>98.81048095648417</v>
      </c>
      <c r="E82" s="58">
        <f t="shared" si="0"/>
        <v>658.0880178844136</v>
      </c>
      <c r="J82" s="1"/>
    </row>
    <row r="83" spans="2:10" ht="15" customHeight="1" x14ac:dyDescent="0.3">
      <c r="B83" s="179" t="s">
        <v>527</v>
      </c>
      <c r="C83" s="173">
        <v>449.00275974694887</v>
      </c>
      <c r="D83" s="173">
        <v>173.17692888840901</v>
      </c>
      <c r="E83" s="58">
        <f t="shared" si="0"/>
        <v>622.17968863535793</v>
      </c>
      <c r="J83" s="1"/>
    </row>
    <row r="84" spans="2:10" s="1" customFormat="1" ht="15" customHeight="1" thickBot="1" x14ac:dyDescent="0.35">
      <c r="B84" s="210" t="s">
        <v>528</v>
      </c>
      <c r="C84" s="205">
        <v>1091.6807648966387</v>
      </c>
      <c r="D84" s="205">
        <v>319.21054800446171</v>
      </c>
      <c r="E84" s="58">
        <f t="shared" ref="E84" si="5">SUM(B84:D84)</f>
        <v>1410.8913129011005</v>
      </c>
      <c r="F84" s="18"/>
      <c r="G84"/>
      <c r="H84"/>
      <c r="I84"/>
    </row>
    <row r="85" spans="2:10" ht="15" customHeight="1" x14ac:dyDescent="0.3">
      <c r="J85" s="1"/>
    </row>
    <row r="86" spans="2:10" ht="15" customHeight="1" x14ac:dyDescent="0.3">
      <c r="J86" s="1"/>
    </row>
    <row r="87" spans="2:10" ht="15" customHeight="1" x14ac:dyDescent="0.3">
      <c r="J87" s="1"/>
    </row>
    <row r="88" spans="2:10" ht="15" customHeight="1" x14ac:dyDescent="0.3">
      <c r="J88" s="1"/>
    </row>
    <row r="89" spans="2:10" ht="15" customHeight="1" x14ac:dyDescent="0.3">
      <c r="J89" s="1"/>
    </row>
    <row r="90" spans="2:10" ht="15" customHeight="1" x14ac:dyDescent="0.3">
      <c r="B90" s="3" t="s">
        <v>574</v>
      </c>
      <c r="C90" s="1"/>
      <c r="D90" s="1"/>
      <c r="E90" s="1"/>
      <c r="F90" s="1"/>
      <c r="G90" s="1"/>
      <c r="H90" s="1"/>
      <c r="I90" s="1"/>
      <c r="J90" s="1"/>
    </row>
    <row r="91" spans="2:10" ht="15" customHeight="1" thickBot="1" x14ac:dyDescent="0.35">
      <c r="B91" s="2"/>
      <c r="C91" s="1"/>
      <c r="D91" s="1"/>
      <c r="E91" s="1"/>
      <c r="F91" s="1"/>
      <c r="G91" s="1"/>
      <c r="H91" s="1"/>
      <c r="I91" s="1"/>
      <c r="J91" s="1"/>
    </row>
    <row r="92" spans="2:10" ht="30" customHeight="1" thickBot="1" x14ac:dyDescent="0.35">
      <c r="B92" s="56" t="s">
        <v>33</v>
      </c>
      <c r="C92" s="146" t="s">
        <v>245</v>
      </c>
      <c r="D92" s="146" t="s">
        <v>246</v>
      </c>
      <c r="E92" s="146" t="s">
        <v>247</v>
      </c>
      <c r="F92" s="146" t="s">
        <v>248</v>
      </c>
      <c r="G92" s="146" t="s">
        <v>249</v>
      </c>
      <c r="H92" s="147" t="s">
        <v>1</v>
      </c>
      <c r="I92" s="1"/>
      <c r="J92" s="1"/>
    </row>
    <row r="93" spans="2:10" ht="15" customHeight="1" thickTop="1" thickBot="1" x14ac:dyDescent="0.35">
      <c r="B93" s="59" t="s">
        <v>57</v>
      </c>
      <c r="C93" s="148">
        <v>444.50690209230385</v>
      </c>
      <c r="D93" s="148">
        <v>441.78887736118099</v>
      </c>
      <c r="E93" s="148">
        <v>452.32651913379618</v>
      </c>
      <c r="F93" s="148">
        <v>440.2434737287864</v>
      </c>
      <c r="G93" s="148">
        <v>442.13422768393247</v>
      </c>
      <c r="H93" s="152">
        <f>SUM(C93:G93)</f>
        <v>2220.9999999999995</v>
      </c>
      <c r="I93" s="1"/>
      <c r="J93" s="1"/>
    </row>
    <row r="94" spans="2:10" ht="15" customHeight="1" thickBot="1" x14ac:dyDescent="0.35">
      <c r="B94" s="206" t="s">
        <v>497</v>
      </c>
      <c r="C94" s="207">
        <v>0.96145834352787896</v>
      </c>
      <c r="D94" s="207">
        <v>1</v>
      </c>
      <c r="E94" s="207">
        <v>0.98825003195940697</v>
      </c>
      <c r="F94" s="207">
        <v>1</v>
      </c>
      <c r="G94" s="208">
        <v>0.9977382434170764</v>
      </c>
      <c r="H94" s="75">
        <v>0.98944310920141243</v>
      </c>
      <c r="I94" s="1"/>
      <c r="J94" s="1"/>
    </row>
    <row r="95" spans="2:10" ht="15" customHeight="1" thickTop="1" x14ac:dyDescent="0.3">
      <c r="B95" s="178" t="s">
        <v>569</v>
      </c>
      <c r="C95" s="181"/>
      <c r="D95" s="181"/>
      <c r="E95" s="181"/>
      <c r="F95" s="181"/>
      <c r="G95" s="181"/>
      <c r="H95" s="176"/>
      <c r="J95" s="1"/>
    </row>
    <row r="96" spans="2:10" ht="15" customHeight="1" x14ac:dyDescent="0.3">
      <c r="B96" s="179" t="s">
        <v>498</v>
      </c>
      <c r="C96" s="173">
        <v>427.37486977237546</v>
      </c>
      <c r="D96" s="173">
        <v>430.97213589051455</v>
      </c>
      <c r="E96" s="173">
        <v>452.32651913379624</v>
      </c>
      <c r="F96" s="173">
        <v>440.24347372878628</v>
      </c>
      <c r="G96" s="173">
        <v>427.09155176203109</v>
      </c>
      <c r="H96" s="176">
        <v>2178.0085502875036</v>
      </c>
      <c r="J96" s="1"/>
    </row>
    <row r="97" spans="2:10" ht="15" customHeight="1" x14ac:dyDescent="0.3">
      <c r="B97" s="179" t="s">
        <v>500</v>
      </c>
      <c r="C97" s="173">
        <v>0</v>
      </c>
      <c r="D97" s="173">
        <v>0</v>
      </c>
      <c r="E97" s="173">
        <v>0</v>
      </c>
      <c r="F97" s="173">
        <v>0</v>
      </c>
      <c r="G97" s="173">
        <v>14.042675921901493</v>
      </c>
      <c r="H97" s="176">
        <v>14.042675921901493</v>
      </c>
      <c r="J97" s="1"/>
    </row>
    <row r="98" spans="2:10" ht="15" customHeight="1" x14ac:dyDescent="0.3">
      <c r="B98" s="179" t="s">
        <v>499</v>
      </c>
      <c r="C98" s="173">
        <v>17.132032319928335</v>
      </c>
      <c r="D98" s="173">
        <v>10.816741470666367</v>
      </c>
      <c r="E98" s="173">
        <v>0</v>
      </c>
      <c r="F98" s="173">
        <v>0</v>
      </c>
      <c r="G98" s="173">
        <v>0</v>
      </c>
      <c r="H98" s="176">
        <v>27.9487737905947</v>
      </c>
      <c r="J98" s="1"/>
    </row>
    <row r="99" spans="2:10" ht="15" customHeight="1" thickBot="1" x14ac:dyDescent="0.35">
      <c r="B99" s="180" t="s">
        <v>570</v>
      </c>
      <c r="C99" s="153">
        <v>0</v>
      </c>
      <c r="D99" s="153">
        <v>0</v>
      </c>
      <c r="E99" s="153">
        <v>0</v>
      </c>
      <c r="F99" s="153">
        <v>0</v>
      </c>
      <c r="G99" s="153">
        <v>1</v>
      </c>
      <c r="H99" s="174">
        <v>1</v>
      </c>
      <c r="J99" s="1"/>
    </row>
    <row r="100" spans="2:10" ht="15" customHeight="1" thickTop="1" x14ac:dyDescent="0.3">
      <c r="B100" s="178" t="s">
        <v>492</v>
      </c>
      <c r="C100" s="181"/>
      <c r="D100" s="181"/>
      <c r="E100" s="181"/>
      <c r="F100" s="181"/>
      <c r="G100" s="181"/>
      <c r="H100" s="176"/>
      <c r="J100" s="1"/>
    </row>
    <row r="101" spans="2:10" ht="15" customHeight="1" x14ac:dyDescent="0.3">
      <c r="B101" s="179" t="s">
        <v>498</v>
      </c>
      <c r="C101" s="173">
        <v>285.81344216495097</v>
      </c>
      <c r="D101" s="173">
        <v>298.57528894699476</v>
      </c>
      <c r="E101" s="173">
        <v>292.77229655732265</v>
      </c>
      <c r="F101" s="173">
        <v>258.4223520213983</v>
      </c>
      <c r="G101" s="173">
        <v>308.17441207823742</v>
      </c>
      <c r="H101" s="176">
        <v>1443.7577917689041</v>
      </c>
    </row>
    <row r="102" spans="2:10" ht="15" customHeight="1" x14ac:dyDescent="0.3">
      <c r="B102" s="179" t="s">
        <v>500</v>
      </c>
      <c r="C102" s="173">
        <v>36.92439584580297</v>
      </c>
      <c r="D102" s="173">
        <v>47.446585554957977</v>
      </c>
      <c r="E102" s="173">
        <v>90.697441977510294</v>
      </c>
      <c r="F102" s="173">
        <v>41.185549231157445</v>
      </c>
      <c r="G102" s="173">
        <v>33.695757499506769</v>
      </c>
      <c r="H102" s="176">
        <v>249.94973010893546</v>
      </c>
    </row>
    <row r="103" spans="2:10" ht="15" customHeight="1" x14ac:dyDescent="0.3">
      <c r="B103" s="179" t="s">
        <v>499</v>
      </c>
      <c r="C103" s="173">
        <v>94.170415227383671</v>
      </c>
      <c r="D103" s="173">
        <v>88.28249156451497</v>
      </c>
      <c r="E103" s="173">
        <v>48.689132565145286</v>
      </c>
      <c r="F103" s="173">
        <v>78.821182586134924</v>
      </c>
      <c r="G103" s="173">
        <v>71.837962703810533</v>
      </c>
      <c r="H103" s="176">
        <v>381.80118464698938</v>
      </c>
    </row>
    <row r="104" spans="2:10" ht="15" customHeight="1" thickBot="1" x14ac:dyDescent="0.35">
      <c r="B104" s="180" t="s">
        <v>501</v>
      </c>
      <c r="C104" s="153">
        <v>27.598648854166214</v>
      </c>
      <c r="D104" s="153">
        <v>7.4845112947133048</v>
      </c>
      <c r="E104" s="153">
        <v>20.167648033817986</v>
      </c>
      <c r="F104" s="153">
        <v>61.814389890095562</v>
      </c>
      <c r="G104" s="153">
        <v>28.426095402377882</v>
      </c>
      <c r="H104" s="174">
        <v>145.49129347517095</v>
      </c>
      <c r="J104" s="1"/>
    </row>
    <row r="105" spans="2:10" ht="15" customHeight="1" thickTop="1" x14ac:dyDescent="0.3">
      <c r="B105" s="178" t="s">
        <v>491</v>
      </c>
      <c r="C105" s="181"/>
      <c r="D105" s="181"/>
      <c r="E105" s="181"/>
      <c r="F105" s="181"/>
      <c r="G105" s="181"/>
      <c r="H105" s="176"/>
      <c r="J105" s="1"/>
    </row>
    <row r="106" spans="2:10" ht="15" customHeight="1" x14ac:dyDescent="0.3">
      <c r="B106" s="179" t="s">
        <v>498</v>
      </c>
      <c r="C106" s="173">
        <v>299.98992848561949</v>
      </c>
      <c r="D106" s="173">
        <v>295.22427831431742</v>
      </c>
      <c r="E106" s="173">
        <v>358.25038190040817</v>
      </c>
      <c r="F106" s="173">
        <v>346.24452944135265</v>
      </c>
      <c r="G106" s="173">
        <v>347.54952876815759</v>
      </c>
      <c r="H106" s="176">
        <v>1647.2586469098553</v>
      </c>
    </row>
    <row r="107" spans="2:10" ht="15" customHeight="1" x14ac:dyDescent="0.3">
      <c r="B107" s="179" t="s">
        <v>500</v>
      </c>
      <c r="C107" s="173">
        <v>36.413325751852668</v>
      </c>
      <c r="D107" s="173">
        <v>21.085869303425675</v>
      </c>
      <c r="E107" s="173">
        <v>37.555544286230031</v>
      </c>
      <c r="F107" s="173">
        <v>44.392414965641947</v>
      </c>
      <c r="G107" s="173">
        <v>64.545585529231417</v>
      </c>
      <c r="H107" s="176">
        <v>203.9927398363817</v>
      </c>
    </row>
    <row r="108" spans="2:10" ht="15" customHeight="1" thickBot="1" x14ac:dyDescent="0.35">
      <c r="B108" s="179" t="s">
        <v>499</v>
      </c>
      <c r="C108" s="173">
        <v>95.959374066259528</v>
      </c>
      <c r="D108" s="173">
        <v>112.31379636356846</v>
      </c>
      <c r="E108" s="173">
        <v>56.520592947158107</v>
      </c>
      <c r="F108" s="173">
        <v>13.041917825619215</v>
      </c>
      <c r="G108" s="173">
        <v>5.0061452798683597</v>
      </c>
      <c r="H108" s="182">
        <v>282.84182648247366</v>
      </c>
    </row>
    <row r="109" spans="2:10" ht="15" customHeight="1" thickBot="1" x14ac:dyDescent="0.35">
      <c r="B109" s="180" t="s">
        <v>501</v>
      </c>
      <c r="C109" s="205">
        <v>12.14427378857215</v>
      </c>
      <c r="D109" s="205">
        <v>13.164933379869501</v>
      </c>
      <c r="E109" s="205">
        <v>0</v>
      </c>
      <c r="F109" s="205">
        <v>36.564611496172425</v>
      </c>
      <c r="G109" s="209">
        <v>25.032968106675327</v>
      </c>
      <c r="H109" s="176">
        <v>86.906786771289404</v>
      </c>
    </row>
    <row r="110" spans="2:10" ht="15" customHeight="1" thickTop="1" x14ac:dyDescent="0.3">
      <c r="B110" s="178" t="s">
        <v>502</v>
      </c>
      <c r="C110" s="181"/>
      <c r="D110" s="181"/>
      <c r="E110" s="181"/>
      <c r="F110" s="181"/>
      <c r="G110" s="181"/>
      <c r="H110" s="176"/>
      <c r="J110" s="1"/>
    </row>
    <row r="111" spans="2:10" ht="15" customHeight="1" x14ac:dyDescent="0.3">
      <c r="B111" s="179" t="s">
        <v>503</v>
      </c>
      <c r="C111" s="173">
        <v>149.43759462682345</v>
      </c>
      <c r="D111" s="173">
        <v>130.28195626057138</v>
      </c>
      <c r="E111" s="173">
        <v>170.91735716850596</v>
      </c>
      <c r="F111" s="173">
        <v>150.78353638930452</v>
      </c>
      <c r="G111" s="173">
        <v>112.35430047322444</v>
      </c>
      <c r="H111" s="176">
        <v>713.77474491842963</v>
      </c>
      <c r="J111" s="1"/>
    </row>
    <row r="112" spans="2:10" ht="15" customHeight="1" x14ac:dyDescent="0.3">
      <c r="B112" s="179" t="s">
        <v>504</v>
      </c>
      <c r="C112" s="173">
        <v>46.541928799033826</v>
      </c>
      <c r="D112" s="173">
        <v>78.596667976646287</v>
      </c>
      <c r="E112" s="173">
        <v>112.38538575646686</v>
      </c>
      <c r="F112" s="173">
        <v>39.039704685808672</v>
      </c>
      <c r="G112" s="173">
        <v>55.78396529573741</v>
      </c>
      <c r="H112" s="176">
        <v>332.34765251369305</v>
      </c>
    </row>
    <row r="113" spans="2:8" ht="15" customHeight="1" x14ac:dyDescent="0.3">
      <c r="B113" s="179" t="s">
        <v>505</v>
      </c>
      <c r="C113" s="173">
        <v>82.147234836358109</v>
      </c>
      <c r="D113" s="173">
        <v>42.703113202302369</v>
      </c>
      <c r="E113" s="173">
        <v>54.245929791498618</v>
      </c>
      <c r="F113" s="173">
        <v>70.664775146997584</v>
      </c>
      <c r="G113" s="173">
        <v>70.650720044778822</v>
      </c>
      <c r="H113" s="176">
        <v>320.41177302193552</v>
      </c>
    </row>
    <row r="114" spans="2:8" ht="15" customHeight="1" x14ac:dyDescent="0.3">
      <c r="B114" s="179" t="s">
        <v>506</v>
      </c>
      <c r="C114" s="173">
        <v>65.284645984776859</v>
      </c>
      <c r="D114" s="173">
        <v>77.224670892689815</v>
      </c>
      <c r="E114" s="173">
        <v>56.447487085287982</v>
      </c>
      <c r="F114" s="173">
        <v>56.639168989481973</v>
      </c>
      <c r="G114" s="173">
        <v>61.23243458840588</v>
      </c>
      <c r="H114" s="176">
        <v>316.8284075406425</v>
      </c>
    </row>
    <row r="115" spans="2:8" ht="15" customHeight="1" x14ac:dyDescent="0.3">
      <c r="B115" s="179" t="s">
        <v>507</v>
      </c>
      <c r="C115" s="173">
        <v>36.780666834479597</v>
      </c>
      <c r="D115" s="173">
        <v>69.74820110132427</v>
      </c>
      <c r="E115" s="173">
        <v>36.297203855090672</v>
      </c>
      <c r="F115" s="173">
        <v>26.1806533230219</v>
      </c>
      <c r="G115" s="173">
        <v>66.294301771282534</v>
      </c>
      <c r="H115" s="176">
        <v>235.30102688519898</v>
      </c>
    </row>
    <row r="116" spans="2:8" ht="15" customHeight="1" x14ac:dyDescent="0.3">
      <c r="B116" s="179" t="s">
        <v>508</v>
      </c>
      <c r="C116" s="173">
        <v>21.075146150036758</v>
      </c>
      <c r="D116" s="173">
        <v>20.018445890334331</v>
      </c>
      <c r="E116" s="173">
        <v>11.949331460037158</v>
      </c>
      <c r="F116" s="173">
        <v>12.034969897427112</v>
      </c>
      <c r="G116" s="173">
        <v>0</v>
      </c>
      <c r="H116" s="176">
        <v>65.077893397835368</v>
      </c>
    </row>
    <row r="117" spans="2:8" ht="15" customHeight="1" x14ac:dyDescent="0.3">
      <c r="B117" s="179" t="s">
        <v>509</v>
      </c>
      <c r="C117" s="173">
        <v>15.224938039275438</v>
      </c>
      <c r="D117" s="173">
        <v>7.4845112947133048</v>
      </c>
      <c r="E117" s="173">
        <v>10.083824016908993</v>
      </c>
      <c r="F117" s="173">
        <v>16.332246125105442</v>
      </c>
      <c r="G117" s="173">
        <v>8.6625650122433449</v>
      </c>
      <c r="H117" s="176">
        <v>57.788084488246525</v>
      </c>
    </row>
    <row r="118" spans="2:8" ht="15" customHeight="1" x14ac:dyDescent="0.3">
      <c r="B118" s="179" t="s">
        <v>510</v>
      </c>
      <c r="C118" s="173">
        <v>5.4413572507957273</v>
      </c>
      <c r="D118" s="173">
        <v>15.731310742599254</v>
      </c>
      <c r="E118" s="173">
        <v>0</v>
      </c>
      <c r="F118" s="173">
        <v>11.033904235625194</v>
      </c>
      <c r="G118" s="173">
        <v>11.649148114595569</v>
      </c>
      <c r="H118" s="176">
        <v>43.855720343615744</v>
      </c>
    </row>
    <row r="119" spans="2:8" ht="15" customHeight="1" x14ac:dyDescent="0.3">
      <c r="B119" s="179" t="s">
        <v>511</v>
      </c>
      <c r="C119" s="173">
        <v>0</v>
      </c>
      <c r="D119" s="173">
        <v>0</v>
      </c>
      <c r="E119" s="173">
        <v>0</v>
      </c>
      <c r="F119" s="173">
        <v>5.631613879728655</v>
      </c>
      <c r="G119" s="173">
        <v>25.192186803403089</v>
      </c>
      <c r="H119" s="176">
        <v>30.823800683131743</v>
      </c>
    </row>
    <row r="120" spans="2:8" ht="15" customHeight="1" x14ac:dyDescent="0.3">
      <c r="B120" s="179" t="s">
        <v>512</v>
      </c>
      <c r="C120" s="173">
        <v>0</v>
      </c>
      <c r="D120" s="173">
        <v>0</v>
      </c>
      <c r="E120" s="173">
        <v>0</v>
      </c>
      <c r="F120" s="173">
        <v>17.64947911674647</v>
      </c>
      <c r="G120" s="173">
        <v>0</v>
      </c>
      <c r="H120" s="176">
        <v>17.64947911674647</v>
      </c>
    </row>
    <row r="121" spans="2:8" ht="15" customHeight="1" x14ac:dyDescent="0.3">
      <c r="B121" s="179" t="s">
        <v>513</v>
      </c>
      <c r="C121" s="173">
        <v>0</v>
      </c>
      <c r="D121" s="173">
        <v>0</v>
      </c>
      <c r="E121" s="173">
        <v>0</v>
      </c>
      <c r="F121" s="173">
        <v>5.631613879728655</v>
      </c>
      <c r="G121" s="173">
        <v>14.779631558276193</v>
      </c>
      <c r="H121" s="176">
        <v>20.411245438004848</v>
      </c>
    </row>
    <row r="122" spans="2:8" ht="15" customHeight="1" x14ac:dyDescent="0.3">
      <c r="B122" s="179" t="s">
        <v>514</v>
      </c>
      <c r="C122" s="173">
        <v>5.4413572507957273</v>
      </c>
      <c r="D122" s="173">
        <v>0</v>
      </c>
      <c r="E122" s="173">
        <v>0</v>
      </c>
      <c r="F122" s="173">
        <v>4.7535750939156545</v>
      </c>
      <c r="G122" s="173">
        <v>9.122467928099292</v>
      </c>
      <c r="H122" s="176">
        <v>19.317400272810673</v>
      </c>
    </row>
    <row r="123" spans="2:8" ht="15" customHeight="1" x14ac:dyDescent="0.3">
      <c r="B123" s="179" t="s">
        <v>515</v>
      </c>
      <c r="C123" s="173">
        <v>0</v>
      </c>
      <c r="D123" s="173">
        <v>0</v>
      </c>
      <c r="E123" s="173">
        <v>0</v>
      </c>
      <c r="F123" s="173">
        <v>6.2016491887385863</v>
      </c>
      <c r="G123" s="173">
        <v>4.3630620575867454</v>
      </c>
      <c r="H123" s="176">
        <v>10.564711246325331</v>
      </c>
    </row>
    <row r="124" spans="2:8" ht="15" customHeight="1" thickBot="1" x14ac:dyDescent="0.35">
      <c r="B124" s="179" t="s">
        <v>173</v>
      </c>
      <c r="C124" s="173">
        <v>17.132032319928335</v>
      </c>
      <c r="D124" s="173">
        <v>0</v>
      </c>
      <c r="E124" s="173">
        <v>0</v>
      </c>
      <c r="F124" s="173">
        <v>17.666583777155768</v>
      </c>
      <c r="G124" s="173">
        <v>2.0494440362993549</v>
      </c>
      <c r="H124" s="176">
        <v>36.848060133383463</v>
      </c>
    </row>
    <row r="125" spans="2:8" ht="15" customHeight="1" thickTop="1" x14ac:dyDescent="0.3">
      <c r="B125" s="178" t="s">
        <v>516</v>
      </c>
      <c r="C125" s="181"/>
      <c r="D125" s="181"/>
      <c r="E125" s="181"/>
      <c r="F125" s="181"/>
      <c r="G125" s="181"/>
      <c r="H125" s="176"/>
    </row>
    <row r="126" spans="2:8" ht="15" customHeight="1" x14ac:dyDescent="0.3">
      <c r="B126" s="179" t="s">
        <v>517</v>
      </c>
      <c r="C126" s="173">
        <v>405.44324121726765</v>
      </c>
      <c r="D126" s="173">
        <v>384.2054231985764</v>
      </c>
      <c r="E126" s="173">
        <v>383.42062048755167</v>
      </c>
      <c r="F126" s="173">
        <v>339.45567517998381</v>
      </c>
      <c r="G126" s="173">
        <v>263.41774431532895</v>
      </c>
      <c r="H126" s="176">
        <v>1775.9427043987084</v>
      </c>
    </row>
    <row r="127" spans="2:8" ht="15" customHeight="1" x14ac:dyDescent="0.3">
      <c r="B127" s="179" t="s">
        <v>518</v>
      </c>
      <c r="C127" s="173">
        <v>26.42454501912546</v>
      </c>
      <c r="D127" s="173">
        <v>30.338430134165424</v>
      </c>
      <c r="E127" s="173">
        <v>45.579498766641983</v>
      </c>
      <c r="F127" s="173">
        <v>40.309536827244514</v>
      </c>
      <c r="G127" s="173">
        <v>48.850011999432375</v>
      </c>
      <c r="H127" s="176">
        <v>191.50202274660975</v>
      </c>
    </row>
    <row r="128" spans="2:8" ht="15" customHeight="1" x14ac:dyDescent="0.3">
      <c r="B128" s="179" t="s">
        <v>571</v>
      </c>
      <c r="C128" s="173">
        <v>12.639115855910697</v>
      </c>
      <c r="D128" s="173">
        <v>27.245024028439182</v>
      </c>
      <c r="E128" s="173">
        <v>11.127892661801294</v>
      </c>
      <c r="F128" s="173">
        <v>33.11680354813403</v>
      </c>
      <c r="G128" s="173">
        <v>43.248604483106995</v>
      </c>
      <c r="H128" s="176">
        <v>127.37744057739221</v>
      </c>
    </row>
    <row r="129" spans="2:9" ht="15" customHeight="1" x14ac:dyDescent="0.3">
      <c r="B129" s="179" t="s">
        <v>520</v>
      </c>
      <c r="C129" s="173">
        <v>0</v>
      </c>
      <c r="D129" s="173">
        <v>0</v>
      </c>
      <c r="E129" s="173">
        <v>12.198507217801364</v>
      </c>
      <c r="F129" s="173">
        <v>27.361458173423841</v>
      </c>
      <c r="G129" s="173">
        <v>81.25480482847766</v>
      </c>
      <c r="H129" s="176">
        <v>120.81477021970287</v>
      </c>
    </row>
    <row r="130" spans="2:9" ht="15" customHeight="1" x14ac:dyDescent="0.3">
      <c r="B130" s="179" t="s">
        <v>521</v>
      </c>
      <c r="C130" s="173">
        <v>0</v>
      </c>
      <c r="D130" s="173">
        <v>0</v>
      </c>
      <c r="E130" s="173">
        <v>0</v>
      </c>
      <c r="F130" s="173">
        <v>0</v>
      </c>
      <c r="G130" s="173">
        <v>4.3630620575867454</v>
      </c>
      <c r="H130" s="176">
        <v>4.3630620575867454</v>
      </c>
    </row>
    <row r="131" spans="2:9" ht="15" customHeight="1" thickBot="1" x14ac:dyDescent="0.35">
      <c r="B131" s="179" t="s">
        <v>522</v>
      </c>
      <c r="C131" s="173">
        <v>0</v>
      </c>
      <c r="D131" s="173">
        <v>0</v>
      </c>
      <c r="E131" s="173">
        <v>0</v>
      </c>
      <c r="F131" s="173">
        <v>0</v>
      </c>
      <c r="G131" s="173">
        <v>1</v>
      </c>
      <c r="H131" s="176">
        <v>1</v>
      </c>
    </row>
    <row r="132" spans="2:9" ht="15" customHeight="1" thickTop="1" x14ac:dyDescent="0.3">
      <c r="B132" s="178" t="s">
        <v>523</v>
      </c>
      <c r="C132" s="181"/>
      <c r="D132" s="181"/>
      <c r="E132" s="181"/>
      <c r="F132" s="181"/>
      <c r="G132" s="181"/>
      <c r="H132" s="176"/>
    </row>
    <row r="133" spans="2:9" ht="15" customHeight="1" x14ac:dyDescent="0.3">
      <c r="B133" s="179" t="s">
        <v>517</v>
      </c>
      <c r="C133" s="173">
        <v>365.34584411350176</v>
      </c>
      <c r="D133" s="173">
        <v>342.69730080458856</v>
      </c>
      <c r="E133" s="173">
        <v>309.95781398850283</v>
      </c>
      <c r="F133" s="173">
        <v>287.19628158523722</v>
      </c>
      <c r="G133" s="173">
        <v>204.22411935784939</v>
      </c>
      <c r="H133" s="176">
        <v>1509.4213598496797</v>
      </c>
    </row>
    <row r="134" spans="2:9" ht="15" customHeight="1" x14ac:dyDescent="0.3">
      <c r="B134" s="179" t="s">
        <v>518</v>
      </c>
      <c r="C134" s="173">
        <v>9.2650497168328005</v>
      </c>
      <c r="D134" s="173">
        <v>33.981819041910178</v>
      </c>
      <c r="E134" s="173">
        <v>33.967188416845403</v>
      </c>
      <c r="F134" s="173">
        <v>50.7761533614824</v>
      </c>
      <c r="G134" s="173">
        <v>50.995519525586069</v>
      </c>
      <c r="H134" s="176">
        <v>178.98573006265684</v>
      </c>
    </row>
    <row r="135" spans="2:9" ht="15" customHeight="1" x14ac:dyDescent="0.3">
      <c r="B135" s="179" t="s">
        <v>571</v>
      </c>
      <c r="C135" s="173">
        <v>5.1546045611973925</v>
      </c>
      <c r="D135" s="173">
        <v>10.882714501591455</v>
      </c>
      <c r="E135" s="173">
        <v>11.127892661801294</v>
      </c>
      <c r="F135" s="173">
        <v>9.7471047409435236</v>
      </c>
      <c r="G135" s="173">
        <v>69.051801102072247</v>
      </c>
      <c r="H135" s="176">
        <v>105.96411756760591</v>
      </c>
    </row>
    <row r="136" spans="2:9" ht="15" customHeight="1" x14ac:dyDescent="0.3">
      <c r="B136" s="179" t="s">
        <v>520</v>
      </c>
      <c r="C136" s="173">
        <v>0</v>
      </c>
      <c r="D136" s="173">
        <v>35.505604661324412</v>
      </c>
      <c r="E136" s="173">
        <v>63.606716590400879</v>
      </c>
      <c r="F136" s="173">
        <v>62.107952899239898</v>
      </c>
      <c r="G136" s="173">
        <v>94.146834759970275</v>
      </c>
      <c r="H136" s="176">
        <v>255.36710891093549</v>
      </c>
    </row>
    <row r="137" spans="2:9" ht="15" customHeight="1" x14ac:dyDescent="0.3">
      <c r="B137" s="179" t="s">
        <v>521</v>
      </c>
      <c r="C137" s="173">
        <v>0</v>
      </c>
      <c r="D137" s="173">
        <v>0</v>
      </c>
      <c r="E137" s="173">
        <v>0</v>
      </c>
      <c r="F137" s="173">
        <v>5.813070518066529</v>
      </c>
      <c r="G137" s="173">
        <v>9.8070959370537505</v>
      </c>
      <c r="H137" s="176">
        <v>15.62016645512028</v>
      </c>
    </row>
    <row r="138" spans="2:9" ht="15" customHeight="1" x14ac:dyDescent="0.3">
      <c r="B138" s="179" t="s">
        <v>524</v>
      </c>
      <c r="C138" s="173">
        <v>64.741403700771869</v>
      </c>
      <c r="D138" s="173">
        <v>18.721438351766501</v>
      </c>
      <c r="E138" s="173">
        <v>33.666907476245861</v>
      </c>
      <c r="F138" s="173">
        <v>24.602910623816662</v>
      </c>
      <c r="G138" s="173">
        <v>12.908857001401039</v>
      </c>
      <c r="H138" s="176">
        <v>154.64151715400192</v>
      </c>
    </row>
    <row r="139" spans="2:9" ht="15" customHeight="1" thickBot="1" x14ac:dyDescent="0.35">
      <c r="B139" s="179" t="s">
        <v>522</v>
      </c>
      <c r="C139" s="173">
        <v>0</v>
      </c>
      <c r="D139" s="173">
        <v>0</v>
      </c>
      <c r="E139" s="173">
        <v>0</v>
      </c>
      <c r="F139" s="173">
        <v>0</v>
      </c>
      <c r="G139" s="173">
        <v>1</v>
      </c>
      <c r="H139" s="176">
        <v>1</v>
      </c>
    </row>
    <row r="140" spans="2:9" ht="15" customHeight="1" thickTop="1" x14ac:dyDescent="0.3">
      <c r="B140" s="178" t="s">
        <v>493</v>
      </c>
      <c r="C140" s="181"/>
      <c r="D140" s="181"/>
      <c r="E140" s="181"/>
      <c r="F140" s="181"/>
      <c r="G140" s="181"/>
      <c r="H140" s="176"/>
    </row>
    <row r="141" spans="2:9" ht="14.4" x14ac:dyDescent="0.3">
      <c r="B141" s="179" t="s">
        <v>525</v>
      </c>
      <c r="C141" s="173">
        <v>0</v>
      </c>
      <c r="D141" s="173">
        <v>24.201976204997202</v>
      </c>
      <c r="E141" s="173">
        <v>52.58741007371507</v>
      </c>
      <c r="F141" s="173">
        <v>101.86044842369184</v>
      </c>
      <c r="G141" s="173">
        <v>131.89908343966229</v>
      </c>
      <c r="H141" s="174">
        <v>310.54891814206644</v>
      </c>
      <c r="I141" s="1"/>
    </row>
    <row r="142" spans="2:9" ht="15" customHeight="1" x14ac:dyDescent="0.3">
      <c r="B142" s="179" t="s">
        <v>526</v>
      </c>
      <c r="C142" s="173">
        <v>61.244990800879904</v>
      </c>
      <c r="D142" s="173">
        <v>139.85470226653328</v>
      </c>
      <c r="E142" s="173">
        <v>167.28645365687836</v>
      </c>
      <c r="F142" s="173">
        <v>135.49382779445185</v>
      </c>
      <c r="G142" s="173">
        <v>186.94711350639164</v>
      </c>
      <c r="H142" s="174">
        <v>690.82708802513503</v>
      </c>
      <c r="I142" s="1"/>
    </row>
    <row r="143" spans="2:9" ht="15" customHeight="1" x14ac:dyDescent="0.3">
      <c r="B143" s="179" t="s">
        <v>527</v>
      </c>
      <c r="C143" s="173">
        <v>328.63546767609068</v>
      </c>
      <c r="D143" s="173">
        <v>244.04173794845755</v>
      </c>
      <c r="E143" s="173">
        <v>200.48905684641454</v>
      </c>
      <c r="F143" s="173">
        <v>185.96417008677463</v>
      </c>
      <c r="G143" s="173">
        <v>123.28803073787877</v>
      </c>
      <c r="H143" s="174">
        <v>1082.4184632956162</v>
      </c>
    </row>
    <row r="144" spans="2:9" ht="15" customHeight="1" thickBot="1" x14ac:dyDescent="0.35">
      <c r="B144" s="179" t="s">
        <v>528</v>
      </c>
      <c r="C144" s="173">
        <v>54.626443615333265</v>
      </c>
      <c r="D144" s="173">
        <v>33.690460941193116</v>
      </c>
      <c r="E144" s="173">
        <v>31.963598556788263</v>
      </c>
      <c r="F144" s="173">
        <v>16.925027423867981</v>
      </c>
      <c r="G144" s="173">
        <v>0</v>
      </c>
      <c r="H144" s="174">
        <v>137.20553053718263</v>
      </c>
    </row>
    <row r="145" spans="2:8" ht="15" customHeight="1" thickTop="1" x14ac:dyDescent="0.3">
      <c r="B145" s="178" t="s">
        <v>494</v>
      </c>
      <c r="C145" s="181"/>
      <c r="D145" s="181"/>
      <c r="E145" s="181"/>
      <c r="F145" s="181"/>
      <c r="G145" s="181"/>
      <c r="H145" s="176"/>
    </row>
    <row r="146" spans="2:8" ht="15" customHeight="1" x14ac:dyDescent="0.3">
      <c r="B146" s="179" t="s">
        <v>525</v>
      </c>
      <c r="C146" s="173">
        <v>0</v>
      </c>
      <c r="D146" s="173">
        <v>18.250508299310926</v>
      </c>
      <c r="E146" s="173">
        <v>0</v>
      </c>
      <c r="F146" s="173">
        <v>27.388896350483243</v>
      </c>
      <c r="G146" s="173">
        <v>54.084864603031811</v>
      </c>
      <c r="H146" s="176">
        <v>99.724269252825991</v>
      </c>
    </row>
    <row r="147" spans="2:8" ht="15" customHeight="1" x14ac:dyDescent="0.3">
      <c r="B147" s="179" t="s">
        <v>526</v>
      </c>
      <c r="C147" s="173">
        <v>73.314183162331133</v>
      </c>
      <c r="D147" s="173">
        <v>133.03619972613933</v>
      </c>
      <c r="E147" s="173">
        <v>95.875636017330393</v>
      </c>
      <c r="F147" s="173">
        <v>114.28706939881874</v>
      </c>
      <c r="G147" s="173">
        <v>129.58499798804422</v>
      </c>
      <c r="H147" s="176">
        <v>546.09808629266377</v>
      </c>
    </row>
    <row r="148" spans="2:8" ht="15" customHeight="1" x14ac:dyDescent="0.3">
      <c r="B148" s="179" t="s">
        <v>527</v>
      </c>
      <c r="C148" s="173">
        <v>177.86153378076233</v>
      </c>
      <c r="D148" s="173">
        <v>96.062679058255952</v>
      </c>
      <c r="E148" s="173">
        <v>103.85513358044888</v>
      </c>
      <c r="F148" s="173">
        <v>114.87766139676185</v>
      </c>
      <c r="G148" s="173">
        <v>70.33070862692621</v>
      </c>
      <c r="H148" s="176">
        <v>562.98771644315525</v>
      </c>
    </row>
    <row r="149" spans="2:8" ht="15" customHeight="1" thickBot="1" x14ac:dyDescent="0.35">
      <c r="B149" s="179" t="s">
        <v>528</v>
      </c>
      <c r="C149" s="153">
        <v>193.3311851492104</v>
      </c>
      <c r="D149" s="153">
        <v>194.43949027747487</v>
      </c>
      <c r="E149" s="153">
        <v>252.595749536017</v>
      </c>
      <c r="F149" s="153">
        <v>183.68984658272242</v>
      </c>
      <c r="G149" s="153">
        <v>188.13365646593047</v>
      </c>
      <c r="H149" s="174">
        <v>1012.1899280113552</v>
      </c>
    </row>
    <row r="150" spans="2:8" ht="15" customHeight="1" thickTop="1" x14ac:dyDescent="0.3">
      <c r="B150" s="178" t="s">
        <v>495</v>
      </c>
      <c r="C150" s="181"/>
      <c r="D150" s="181"/>
      <c r="E150" s="181"/>
      <c r="F150" s="181"/>
      <c r="G150" s="181"/>
      <c r="H150" s="176"/>
    </row>
    <row r="151" spans="2:8" ht="15" customHeight="1" x14ac:dyDescent="0.3">
      <c r="B151" s="179" t="s">
        <v>525</v>
      </c>
      <c r="C151" s="173">
        <v>0</v>
      </c>
      <c r="D151" s="173">
        <v>41.000598200569009</v>
      </c>
      <c r="E151" s="173">
        <v>58.074189512785054</v>
      </c>
      <c r="F151" s="173">
        <v>90.226435777713064</v>
      </c>
      <c r="G151" s="173">
        <v>138.17676698228675</v>
      </c>
      <c r="H151" s="176">
        <v>327.47799047335388</v>
      </c>
    </row>
    <row r="152" spans="2:8" ht="15" customHeight="1" x14ac:dyDescent="0.3">
      <c r="B152" s="179" t="s">
        <v>526</v>
      </c>
      <c r="C152" s="173">
        <v>90.544205873287396</v>
      </c>
      <c r="D152" s="173">
        <v>168.97124774346341</v>
      </c>
      <c r="E152" s="173">
        <v>126.32400291203332</v>
      </c>
      <c r="F152" s="173">
        <v>121.21100413521449</v>
      </c>
      <c r="G152" s="173">
        <v>168.23904612033894</v>
      </c>
      <c r="H152" s="176">
        <v>675.2895067843375</v>
      </c>
    </row>
    <row r="153" spans="2:8" ht="15" customHeight="1" x14ac:dyDescent="0.3">
      <c r="B153" s="179" t="s">
        <v>527</v>
      </c>
      <c r="C153" s="173">
        <v>226.99999150152138</v>
      </c>
      <c r="D153" s="173">
        <v>148.63374204590744</v>
      </c>
      <c r="E153" s="173">
        <v>139.41999401633387</v>
      </c>
      <c r="F153" s="173">
        <v>167.78094684862288</v>
      </c>
      <c r="G153" s="173">
        <v>98.283271511895407</v>
      </c>
      <c r="H153" s="176">
        <v>781.117945924281</v>
      </c>
    </row>
    <row r="154" spans="2:8" ht="15" customHeight="1" thickBot="1" x14ac:dyDescent="0.35">
      <c r="B154" s="179" t="s">
        <v>528</v>
      </c>
      <c r="C154" s="153">
        <v>126.96270471749503</v>
      </c>
      <c r="D154" s="153">
        <v>83.183289371241202</v>
      </c>
      <c r="E154" s="153">
        <v>128.50833269264396</v>
      </c>
      <c r="F154" s="153">
        <v>61.02508696723585</v>
      </c>
      <c r="G154" s="153">
        <v>37.435143069411637</v>
      </c>
      <c r="H154" s="174">
        <v>437.11455681802767</v>
      </c>
    </row>
    <row r="155" spans="2:8" ht="15" customHeight="1" thickTop="1" x14ac:dyDescent="0.3">
      <c r="B155" s="178" t="s">
        <v>496</v>
      </c>
      <c r="C155" s="181"/>
      <c r="D155" s="181"/>
      <c r="E155" s="181"/>
      <c r="F155" s="181"/>
      <c r="G155" s="181"/>
      <c r="H155" s="176"/>
    </row>
    <row r="156" spans="2:8" ht="15" customHeight="1" x14ac:dyDescent="0.3">
      <c r="B156" s="179" t="s">
        <v>525</v>
      </c>
      <c r="C156" s="173">
        <v>0</v>
      </c>
      <c r="D156" s="173">
        <v>12.299040393624651</v>
      </c>
      <c r="E156" s="173">
        <v>10.083824016908993</v>
      </c>
      <c r="F156" s="173">
        <v>41.932499201511206</v>
      </c>
      <c r="G156" s="173">
        <v>56.723574816438202</v>
      </c>
      <c r="H156" s="176">
        <v>121.03893842848305</v>
      </c>
    </row>
    <row r="157" spans="2:8" ht="15" customHeight="1" x14ac:dyDescent="0.3">
      <c r="B157" s="179" t="s">
        <v>526</v>
      </c>
      <c r="C157" s="173">
        <v>61.169909373758983</v>
      </c>
      <c r="D157" s="173">
        <v>119.60022052573974</v>
      </c>
      <c r="E157" s="173">
        <v>114.90515060175137</v>
      </c>
      <c r="F157" s="173">
        <v>131.569459550792</v>
      </c>
      <c r="G157" s="173">
        <v>132.03279687588739</v>
      </c>
      <c r="H157" s="176">
        <v>559.27753692792942</v>
      </c>
    </row>
    <row r="158" spans="2:8" ht="15" customHeight="1" thickBot="1" x14ac:dyDescent="0.35">
      <c r="B158" s="179" t="s">
        <v>527</v>
      </c>
      <c r="C158" s="173">
        <v>164.9213873392286</v>
      </c>
      <c r="D158" s="173">
        <v>49.530798538387501</v>
      </c>
      <c r="E158" s="173">
        <v>50.11321162241255</v>
      </c>
      <c r="F158" s="173">
        <v>115.0320777806304</v>
      </c>
      <c r="G158" s="173">
        <v>69.405284466289771</v>
      </c>
      <c r="H158" s="182">
        <v>449.00275974694887</v>
      </c>
    </row>
    <row r="159" spans="2:8" ht="15" customHeight="1" thickBot="1" x14ac:dyDescent="0.35">
      <c r="B159" s="210" t="s">
        <v>528</v>
      </c>
      <c r="C159" s="205">
        <v>218.41560537931625</v>
      </c>
      <c r="D159" s="205">
        <v>260.35881790342921</v>
      </c>
      <c r="E159" s="205">
        <v>277.22433289272334</v>
      </c>
      <c r="F159" s="205">
        <v>151.70943719585267</v>
      </c>
      <c r="G159" s="209">
        <v>183.97257152531731</v>
      </c>
      <c r="H159" s="176">
        <v>1091.6807648966387</v>
      </c>
    </row>
    <row r="160" spans="2:8" ht="15" customHeight="1" x14ac:dyDescent="0.3">
      <c r="B160" s="7"/>
      <c r="C160" s="26"/>
      <c r="D160" s="26"/>
      <c r="E160" s="26"/>
      <c r="F160" s="26"/>
      <c r="G160" s="26"/>
    </row>
    <row r="161" spans="2:8" ht="15" customHeight="1" x14ac:dyDescent="0.3">
      <c r="B161" s="7"/>
      <c r="C161" s="26"/>
      <c r="D161" s="26"/>
      <c r="E161" s="26"/>
      <c r="F161" s="26"/>
      <c r="G161" s="26"/>
    </row>
    <row r="162" spans="2:8" ht="15" customHeight="1" x14ac:dyDescent="0.3">
      <c r="B162" s="7"/>
      <c r="C162" s="26"/>
      <c r="D162" s="26"/>
      <c r="E162" s="26"/>
      <c r="F162" s="26"/>
      <c r="G162" s="26"/>
    </row>
    <row r="163" spans="2:8" ht="15" customHeight="1" x14ac:dyDescent="0.3">
      <c r="B163" s="3" t="s">
        <v>575</v>
      </c>
      <c r="C163" s="1"/>
      <c r="D163" s="1"/>
      <c r="E163" s="1"/>
      <c r="F163" s="1"/>
      <c r="G163" s="1"/>
      <c r="H163" s="1"/>
    </row>
    <row r="164" spans="2:8" ht="15" customHeight="1" thickBot="1" x14ac:dyDescent="0.35">
      <c r="B164" s="2"/>
      <c r="C164" s="1"/>
      <c r="D164" s="1"/>
      <c r="E164" s="1"/>
      <c r="F164" s="1"/>
      <c r="G164" s="1"/>
      <c r="H164" s="1"/>
    </row>
    <row r="165" spans="2:8" ht="15" customHeight="1" thickBot="1" x14ac:dyDescent="0.35">
      <c r="B165" s="76" t="s">
        <v>37</v>
      </c>
      <c r="C165" s="167" t="s">
        <v>245</v>
      </c>
      <c r="D165" s="167" t="s">
        <v>246</v>
      </c>
      <c r="E165" s="167" t="s">
        <v>250</v>
      </c>
      <c r="F165" s="147" t="s">
        <v>1</v>
      </c>
      <c r="G165" s="1"/>
      <c r="H165" s="1"/>
    </row>
    <row r="166" spans="2:8" ht="15" customHeight="1" thickTop="1" thickBot="1" x14ac:dyDescent="0.35">
      <c r="B166" s="81" t="s">
        <v>57</v>
      </c>
      <c r="C166" s="168">
        <v>337.25786376779314</v>
      </c>
      <c r="D166" s="168">
        <v>149.74213623220697</v>
      </c>
      <c r="E166" s="168">
        <v>110.99999999999997</v>
      </c>
      <c r="F166" s="152">
        <f>SUM(A142:E142)</f>
        <v>368.38614672429151</v>
      </c>
      <c r="G166" s="1"/>
      <c r="H166" s="1"/>
    </row>
    <row r="167" spans="2:8" ht="15" customHeight="1" thickTop="1" thickBot="1" x14ac:dyDescent="0.35">
      <c r="B167" s="206" t="s">
        <v>497</v>
      </c>
      <c r="C167" s="207">
        <v>0.9659025807678906</v>
      </c>
      <c r="D167" s="207">
        <v>1</v>
      </c>
      <c r="E167" s="207">
        <v>1</v>
      </c>
      <c r="F167" s="75">
        <v>0.9807698615882674</v>
      </c>
      <c r="G167" s="143"/>
    </row>
    <row r="168" spans="2:8" ht="15" customHeight="1" thickTop="1" x14ac:dyDescent="0.3">
      <c r="B168" s="178" t="s">
        <v>569</v>
      </c>
      <c r="C168" s="158"/>
      <c r="D168" s="158"/>
      <c r="E168" s="158"/>
      <c r="F168" s="152"/>
      <c r="G168" s="143"/>
    </row>
    <row r="169" spans="2:8" ht="15" customHeight="1" x14ac:dyDescent="0.3">
      <c r="B169" s="179" t="s">
        <v>498</v>
      </c>
      <c r="C169" s="173">
        <v>305.70443258603734</v>
      </c>
      <c r="D169" s="173">
        <v>149.74213623220697</v>
      </c>
      <c r="E169" s="173">
        <v>111</v>
      </c>
      <c r="F169" s="176">
        <v>566.44656881824426</v>
      </c>
      <c r="G169" s="143"/>
    </row>
    <row r="170" spans="2:8" ht="15" customHeight="1" x14ac:dyDescent="0.3">
      <c r="B170" s="179" t="s">
        <v>500</v>
      </c>
      <c r="C170" s="173">
        <v>11.499622770216082</v>
      </c>
      <c r="D170" s="173">
        <v>0</v>
      </c>
      <c r="E170" s="173">
        <v>0</v>
      </c>
      <c r="F170" s="176">
        <v>11.499622770216082</v>
      </c>
      <c r="G170" s="143"/>
    </row>
    <row r="171" spans="2:8" ht="15" customHeight="1" x14ac:dyDescent="0.3">
      <c r="B171" s="179" t="s">
        <v>499</v>
      </c>
      <c r="C171" s="173">
        <v>20.053808411539713</v>
      </c>
      <c r="D171" s="173">
        <v>0</v>
      </c>
      <c r="E171" s="173">
        <v>0</v>
      </c>
      <c r="F171" s="176">
        <v>20.053808411539713</v>
      </c>
      <c r="G171" s="143"/>
    </row>
    <row r="172" spans="2:8" ht="15" customHeight="1" thickBot="1" x14ac:dyDescent="0.35">
      <c r="B172" s="180" t="s">
        <v>501</v>
      </c>
      <c r="C172" s="153">
        <v>0</v>
      </c>
      <c r="D172" s="153">
        <v>0</v>
      </c>
      <c r="E172" s="153">
        <v>0</v>
      </c>
      <c r="F172" s="176">
        <v>0</v>
      </c>
      <c r="G172" s="143"/>
    </row>
    <row r="173" spans="2:8" ht="15" customHeight="1" thickTop="1" x14ac:dyDescent="0.3">
      <c r="B173" s="178" t="s">
        <v>492</v>
      </c>
      <c r="C173" s="158"/>
      <c r="D173" s="158"/>
      <c r="E173" s="158"/>
      <c r="F173" s="152"/>
      <c r="G173" s="143"/>
    </row>
    <row r="174" spans="2:8" ht="15" customHeight="1" x14ac:dyDescent="0.3">
      <c r="B174" s="179" t="s">
        <v>498</v>
      </c>
      <c r="C174" s="173">
        <v>217.82450028915636</v>
      </c>
      <c r="D174" s="173">
        <v>93.894452046787933</v>
      </c>
      <c r="E174" s="173">
        <v>52.083553762628512</v>
      </c>
      <c r="F174" s="176">
        <v>363.80250609857285</v>
      </c>
      <c r="G174" s="143"/>
    </row>
    <row r="175" spans="2:8" ht="15" customHeight="1" x14ac:dyDescent="0.3">
      <c r="B175" s="179" t="s">
        <v>500</v>
      </c>
      <c r="C175" s="173">
        <v>7.523222268807837</v>
      </c>
      <c r="D175" s="173">
        <v>9.9573222066592368</v>
      </c>
      <c r="E175" s="173">
        <v>16.123883664349034</v>
      </c>
      <c r="F175" s="176">
        <v>33.604428139816108</v>
      </c>
      <c r="G175" s="143"/>
    </row>
    <row r="176" spans="2:8" ht="15" customHeight="1" x14ac:dyDescent="0.3">
      <c r="B176" s="179" t="s">
        <v>499</v>
      </c>
      <c r="C176" s="173">
        <v>100.41051843961284</v>
      </c>
      <c r="D176" s="173">
        <v>23.747214134752863</v>
      </c>
      <c r="E176" s="173">
        <v>42.792562573022458</v>
      </c>
      <c r="F176" s="176">
        <v>166.95029514738818</v>
      </c>
      <c r="G176" s="143"/>
    </row>
    <row r="177" spans="2:7" ht="15" customHeight="1" thickBot="1" x14ac:dyDescent="0.35">
      <c r="B177" s="180" t="s">
        <v>501</v>
      </c>
      <c r="C177" s="153">
        <v>11.499622770216082</v>
      </c>
      <c r="D177" s="153">
        <v>22.143147844006933</v>
      </c>
      <c r="E177" s="153">
        <v>0</v>
      </c>
      <c r="F177" s="176">
        <v>33.642770614223011</v>
      </c>
      <c r="G177" s="143"/>
    </row>
    <row r="178" spans="2:7" ht="15" customHeight="1" thickTop="1" x14ac:dyDescent="0.3">
      <c r="B178" s="178" t="s">
        <v>491</v>
      </c>
      <c r="C178" s="158"/>
      <c r="D178" s="158"/>
      <c r="E178" s="158"/>
      <c r="F178" s="152"/>
      <c r="G178" s="143"/>
    </row>
    <row r="179" spans="2:7" ht="15" customHeight="1" x14ac:dyDescent="0.3">
      <c r="B179" s="179" t="s">
        <v>498</v>
      </c>
      <c r="C179" s="173">
        <v>216.63855214593579</v>
      </c>
      <c r="D179" s="173">
        <v>85.313650127514961</v>
      </c>
      <c r="E179" s="173">
        <v>65.423726777231408</v>
      </c>
      <c r="F179" s="176">
        <v>367.3759290506822</v>
      </c>
      <c r="G179" s="143"/>
    </row>
    <row r="180" spans="2:7" ht="15" customHeight="1" x14ac:dyDescent="0.3">
      <c r="B180" s="179" t="s">
        <v>500</v>
      </c>
      <c r="C180" s="173">
        <v>11.499622770216082</v>
      </c>
      <c r="D180" s="173">
        <v>28.495446332591442</v>
      </c>
      <c r="E180" s="173">
        <v>26.391819608430449</v>
      </c>
      <c r="F180" s="176">
        <v>66.386888711237972</v>
      </c>
      <c r="G180" s="143"/>
    </row>
    <row r="181" spans="2:7" ht="15" customHeight="1" x14ac:dyDescent="0.3">
      <c r="B181" s="179" t="s">
        <v>499</v>
      </c>
      <c r="C181" s="173">
        <v>93.763461059672395</v>
      </c>
      <c r="D181" s="173">
        <v>13.789891928093626</v>
      </c>
      <c r="E181" s="173">
        <v>5.594026919069071</v>
      </c>
      <c r="F181" s="176">
        <v>113.14737990683508</v>
      </c>
      <c r="G181" s="143"/>
    </row>
    <row r="182" spans="2:7" ht="15" customHeight="1" thickBot="1" x14ac:dyDescent="0.35">
      <c r="B182" s="180" t="s">
        <v>501</v>
      </c>
      <c r="C182" s="153">
        <v>15.356227791968823</v>
      </c>
      <c r="D182" s="153">
        <v>22.143147844006933</v>
      </c>
      <c r="E182" s="153">
        <v>13.590426695269082</v>
      </c>
      <c r="F182" s="176">
        <v>51.089802331244833</v>
      </c>
    </row>
    <row r="183" spans="2:7" ht="15" customHeight="1" thickTop="1" x14ac:dyDescent="0.3">
      <c r="B183" s="178" t="s">
        <v>502</v>
      </c>
      <c r="C183" s="181"/>
      <c r="D183" s="181"/>
      <c r="E183" s="181"/>
      <c r="F183" s="176"/>
    </row>
    <row r="184" spans="2:7" ht="15" customHeight="1" x14ac:dyDescent="0.3">
      <c r="B184" s="179" t="s">
        <v>503</v>
      </c>
      <c r="C184" s="173">
        <v>121.04634297109398</v>
      </c>
      <c r="D184" s="173">
        <v>59.976288429986916</v>
      </c>
      <c r="E184" s="173">
        <v>5.594026919069071</v>
      </c>
      <c r="F184" s="176">
        <v>186.61665832014998</v>
      </c>
    </row>
    <row r="185" spans="2:7" ht="15" customHeight="1" x14ac:dyDescent="0.3">
      <c r="B185" s="179" t="s">
        <v>504</v>
      </c>
      <c r="C185" s="173">
        <v>53.521713349672169</v>
      </c>
      <c r="D185" s="173">
        <v>13.38589714781533</v>
      </c>
      <c r="E185" s="173">
        <v>38.744494619857484</v>
      </c>
      <c r="F185" s="176">
        <v>105.65210511734497</v>
      </c>
    </row>
    <row r="186" spans="2:7" ht="15" customHeight="1" x14ac:dyDescent="0.3">
      <c r="B186" s="179" t="s">
        <v>505</v>
      </c>
      <c r="C186" s="173">
        <v>72.854341643049224</v>
      </c>
      <c r="D186" s="173">
        <v>30.666037452563565</v>
      </c>
      <c r="E186" s="173">
        <v>16.123883664349034</v>
      </c>
      <c r="F186" s="176">
        <v>119.64426275996182</v>
      </c>
    </row>
    <row r="187" spans="2:7" ht="15" customHeight="1" x14ac:dyDescent="0.3">
      <c r="B187" s="179" t="s">
        <v>506</v>
      </c>
      <c r="C187" s="173">
        <v>31.187185562762885</v>
      </c>
      <c r="D187" s="173">
        <v>18.538124125932207</v>
      </c>
      <c r="E187" s="173">
        <v>31.985846527499518</v>
      </c>
      <c r="F187" s="176">
        <v>81.71115621619461</v>
      </c>
    </row>
    <row r="188" spans="2:7" ht="15" customHeight="1" x14ac:dyDescent="0.3">
      <c r="B188" s="179" t="s">
        <v>507</v>
      </c>
      <c r="C188" s="173">
        <v>24.885519918031413</v>
      </c>
      <c r="D188" s="173">
        <v>27.175789075908956</v>
      </c>
      <c r="E188" s="173">
        <v>7.745032223701954</v>
      </c>
      <c r="F188" s="176">
        <v>59.806341217642327</v>
      </c>
    </row>
    <row r="189" spans="2:7" ht="15" customHeight="1" x14ac:dyDescent="0.3">
      <c r="B189" s="179" t="s">
        <v>508</v>
      </c>
      <c r="C189" s="173">
        <v>14.739915284159498</v>
      </c>
      <c r="D189" s="173">
        <v>0</v>
      </c>
      <c r="E189" s="173">
        <v>0</v>
      </c>
      <c r="F189" s="176">
        <v>14.739915284159498</v>
      </c>
    </row>
    <row r="190" spans="2:7" ht="15" customHeight="1" x14ac:dyDescent="0.3">
      <c r="B190" s="179" t="s">
        <v>509</v>
      </c>
      <c r="C190" s="173">
        <v>11.499622770216082</v>
      </c>
      <c r="D190" s="173">
        <v>0</v>
      </c>
      <c r="E190" s="173">
        <v>0</v>
      </c>
      <c r="F190" s="176">
        <v>11.499622770216082</v>
      </c>
    </row>
    <row r="191" spans="2:7" ht="15" customHeight="1" x14ac:dyDescent="0.3">
      <c r="B191" s="179" t="s">
        <v>510</v>
      </c>
      <c r="C191" s="173">
        <v>0</v>
      </c>
      <c r="D191" s="173">
        <v>0</v>
      </c>
      <c r="E191" s="173">
        <v>10.806716045522938</v>
      </c>
      <c r="F191" s="176">
        <v>10.806716045522938</v>
      </c>
    </row>
    <row r="192" spans="2:7" ht="15" customHeight="1" x14ac:dyDescent="0.3">
      <c r="B192" s="179" t="s">
        <v>511</v>
      </c>
      <c r="C192" s="173">
        <v>0</v>
      </c>
      <c r="D192" s="173">
        <v>0</v>
      </c>
      <c r="E192" s="173">
        <v>0</v>
      </c>
      <c r="F192" s="176">
        <v>0</v>
      </c>
    </row>
    <row r="193" spans="2:6" ht="15" customHeight="1" x14ac:dyDescent="0.3">
      <c r="B193" s="179" t="s">
        <v>512</v>
      </c>
      <c r="C193" s="173">
        <v>7.523222268807837</v>
      </c>
      <c r="D193" s="173">
        <v>0</v>
      </c>
      <c r="E193" s="173">
        <v>0</v>
      </c>
      <c r="F193" s="176">
        <v>7.523222268807837</v>
      </c>
    </row>
    <row r="194" spans="2:6" ht="15" customHeight="1" x14ac:dyDescent="0.3">
      <c r="B194" s="179" t="s">
        <v>513</v>
      </c>
      <c r="C194" s="173">
        <v>0</v>
      </c>
      <c r="D194" s="173">
        <v>0</v>
      </c>
      <c r="E194" s="173">
        <v>0</v>
      </c>
      <c r="F194" s="176">
        <v>0</v>
      </c>
    </row>
    <row r="195" spans="2:6" ht="15" customHeight="1" x14ac:dyDescent="0.3">
      <c r="B195" s="179" t="s">
        <v>514</v>
      </c>
      <c r="C195" s="173">
        <v>0</v>
      </c>
      <c r="D195" s="173">
        <v>0</v>
      </c>
      <c r="E195" s="173">
        <v>0</v>
      </c>
      <c r="F195" s="176">
        <v>0</v>
      </c>
    </row>
    <row r="196" spans="2:6" ht="15" customHeight="1" x14ac:dyDescent="0.3">
      <c r="B196" s="179" t="s">
        <v>515</v>
      </c>
      <c r="C196" s="173">
        <v>0</v>
      </c>
      <c r="D196" s="173">
        <v>0</v>
      </c>
      <c r="E196" s="173">
        <v>0</v>
      </c>
      <c r="F196" s="176">
        <v>0</v>
      </c>
    </row>
    <row r="197" spans="2:6" ht="15" customHeight="1" thickBot="1" x14ac:dyDescent="0.35">
      <c r="B197" s="179" t="s">
        <v>173</v>
      </c>
      <c r="C197" s="173">
        <v>0</v>
      </c>
      <c r="D197" s="173">
        <v>0</v>
      </c>
      <c r="E197" s="173">
        <v>0</v>
      </c>
      <c r="F197" s="176">
        <v>0</v>
      </c>
    </row>
    <row r="198" spans="2:6" ht="15" customHeight="1" thickTop="1" x14ac:dyDescent="0.3">
      <c r="B198" s="178" t="s">
        <v>516</v>
      </c>
      <c r="C198" s="181"/>
      <c r="D198" s="181"/>
      <c r="E198" s="181"/>
      <c r="F198" s="176"/>
    </row>
    <row r="199" spans="2:6" ht="15" customHeight="1" x14ac:dyDescent="0.3">
      <c r="B199" s="179" t="s">
        <v>517</v>
      </c>
      <c r="C199" s="173">
        <v>295.97188117580185</v>
      </c>
      <c r="D199" s="173">
        <v>117.41412017818114</v>
      </c>
      <c r="E199" s="173">
        <v>74.131084111949008</v>
      </c>
      <c r="F199" s="176">
        <v>487.51708546593198</v>
      </c>
    </row>
    <row r="200" spans="2:6" ht="15" customHeight="1" x14ac:dyDescent="0.3">
      <c r="B200" s="179" t="s">
        <v>518</v>
      </c>
      <c r="C200" s="173">
        <v>33.348109458476948</v>
      </c>
      <c r="D200" s="173">
        <v>18.538124125932207</v>
      </c>
      <c r="E200" s="173">
        <v>6.4059730809309272</v>
      </c>
      <c r="F200" s="176">
        <v>58.292206665340082</v>
      </c>
    </row>
    <row r="201" spans="2:6" ht="15" customHeight="1" x14ac:dyDescent="0.3">
      <c r="B201" s="179" t="s">
        <v>519</v>
      </c>
      <c r="C201" s="173">
        <v>7.9378731335143033</v>
      </c>
      <c r="D201" s="173">
        <v>13.789891928093626</v>
      </c>
      <c r="E201" s="173">
        <v>16.872516111850977</v>
      </c>
      <c r="F201" s="176">
        <v>38.60028117345891</v>
      </c>
    </row>
    <row r="202" spans="2:6" ht="15" customHeight="1" x14ac:dyDescent="0.3">
      <c r="B202" s="179" t="s">
        <v>520</v>
      </c>
      <c r="C202" s="173">
        <v>0</v>
      </c>
      <c r="D202" s="173">
        <v>0</v>
      </c>
      <c r="E202" s="173">
        <v>13.590426695269082</v>
      </c>
      <c r="F202" s="176">
        <v>13.590426695269082</v>
      </c>
    </row>
    <row r="203" spans="2:6" ht="15" customHeight="1" x14ac:dyDescent="0.3">
      <c r="B203" s="179" t="s">
        <v>521</v>
      </c>
      <c r="C203" s="173">
        <v>0</v>
      </c>
      <c r="D203" s="173">
        <v>0</v>
      </c>
      <c r="E203" s="173">
        <v>0</v>
      </c>
      <c r="F203" s="176">
        <v>0</v>
      </c>
    </row>
    <row r="204" spans="2:6" ht="15" customHeight="1" thickBot="1" x14ac:dyDescent="0.35">
      <c r="B204" s="179" t="s">
        <v>522</v>
      </c>
      <c r="C204" s="173">
        <v>0</v>
      </c>
      <c r="D204" s="173">
        <v>0</v>
      </c>
      <c r="E204" s="173">
        <v>0</v>
      </c>
      <c r="F204" s="176">
        <v>0</v>
      </c>
    </row>
    <row r="205" spans="2:6" ht="15" customHeight="1" thickTop="1" x14ac:dyDescent="0.3">
      <c r="B205" s="178" t="s">
        <v>523</v>
      </c>
      <c r="C205" s="181"/>
      <c r="D205" s="181"/>
      <c r="E205" s="181"/>
      <c r="F205" s="176"/>
    </row>
    <row r="206" spans="2:6" ht="15" customHeight="1" x14ac:dyDescent="0.3">
      <c r="B206" s="179" t="s">
        <v>517</v>
      </c>
      <c r="C206" s="173">
        <v>228.63624059771774</v>
      </c>
      <c r="D206" s="173">
        <v>98.699547275330289</v>
      </c>
      <c r="E206" s="173">
        <v>47.739264503518562</v>
      </c>
      <c r="F206" s="176">
        <v>375.07505237656659</v>
      </c>
    </row>
    <row r="207" spans="2:6" ht="15" customHeight="1" x14ac:dyDescent="0.3">
      <c r="B207" s="179" t="s">
        <v>518</v>
      </c>
      <c r="C207" s="173">
        <v>33.348109458476948</v>
      </c>
      <c r="D207" s="173">
        <v>18.538124125932207</v>
      </c>
      <c r="E207" s="173">
        <v>2.5334569690799507</v>
      </c>
      <c r="F207" s="176">
        <v>54.419690553489104</v>
      </c>
    </row>
    <row r="208" spans="2:6" ht="15" customHeight="1" x14ac:dyDescent="0.3">
      <c r="B208" s="179" t="s">
        <v>519</v>
      </c>
      <c r="C208" s="173">
        <v>7.9378731335143033</v>
      </c>
      <c r="D208" s="173">
        <v>13.789891928093626</v>
      </c>
      <c r="E208" s="173">
        <v>20.745032223701955</v>
      </c>
      <c r="F208" s="176">
        <v>42.472797285309881</v>
      </c>
    </row>
    <row r="209" spans="2:6" ht="15" customHeight="1" x14ac:dyDescent="0.3">
      <c r="B209" s="179" t="s">
        <v>520</v>
      </c>
      <c r="C209" s="173">
        <v>0</v>
      </c>
      <c r="D209" s="173">
        <v>9.9573222066592368</v>
      </c>
      <c r="E209" s="173">
        <v>39.982246303699533</v>
      </c>
      <c r="F209" s="176">
        <v>49.939568510358768</v>
      </c>
    </row>
    <row r="210" spans="2:6" ht="15" customHeight="1" x14ac:dyDescent="0.3">
      <c r="B210" s="179" t="s">
        <v>521</v>
      </c>
      <c r="C210" s="173">
        <v>0</v>
      </c>
      <c r="D210" s="173">
        <v>0</v>
      </c>
      <c r="E210" s="173">
        <v>0</v>
      </c>
      <c r="F210" s="176">
        <v>0</v>
      </c>
    </row>
    <row r="211" spans="2:6" ht="15" customHeight="1" x14ac:dyDescent="0.3">
      <c r="B211" s="179" t="s">
        <v>524</v>
      </c>
      <c r="C211" s="173">
        <v>67.335640578084138</v>
      </c>
      <c r="D211" s="173">
        <v>8.7572506961916048</v>
      </c>
      <c r="E211" s="173">
        <v>0</v>
      </c>
      <c r="F211" s="176">
        <v>76.092891274275743</v>
      </c>
    </row>
    <row r="212" spans="2:6" ht="15" customHeight="1" thickBot="1" x14ac:dyDescent="0.35">
      <c r="B212" s="179" t="s">
        <v>522</v>
      </c>
      <c r="C212" s="173">
        <v>0</v>
      </c>
      <c r="D212" s="173">
        <v>0</v>
      </c>
      <c r="E212" s="173">
        <v>0</v>
      </c>
      <c r="F212" s="176">
        <v>0</v>
      </c>
    </row>
    <row r="213" spans="2:6" ht="15" customHeight="1" thickTop="1" x14ac:dyDescent="0.3">
      <c r="B213" s="178" t="s">
        <v>493</v>
      </c>
      <c r="C213" s="158"/>
      <c r="D213" s="158"/>
      <c r="E213" s="158"/>
      <c r="F213" s="176"/>
    </row>
    <row r="214" spans="2:6" ht="15" customHeight="1" x14ac:dyDescent="0.3">
      <c r="B214" s="179" t="s">
        <v>525</v>
      </c>
      <c r="C214" s="173">
        <v>9.9573222066592368</v>
      </c>
      <c r="D214" s="173">
        <v>0</v>
      </c>
      <c r="E214" s="173">
        <v>38.744494619857484</v>
      </c>
      <c r="F214" s="176">
        <v>48.701816826516719</v>
      </c>
    </row>
    <row r="215" spans="2:6" ht="15" customHeight="1" x14ac:dyDescent="0.3">
      <c r="B215" s="179" t="s">
        <v>526</v>
      </c>
      <c r="C215" s="173">
        <v>74.257478208384839</v>
      </c>
      <c r="D215" s="173">
        <v>55.967269931633886</v>
      </c>
      <c r="E215" s="173">
        <v>40.269658852642998</v>
      </c>
      <c r="F215" s="176">
        <v>170.49440699266174</v>
      </c>
    </row>
    <row r="216" spans="2:6" ht="15" customHeight="1" x14ac:dyDescent="0.3">
      <c r="B216" s="179" t="s">
        <v>527</v>
      </c>
      <c r="C216" s="173">
        <v>186.990763860345</v>
      </c>
      <c r="D216" s="173">
        <v>93.77486630057308</v>
      </c>
      <c r="E216" s="173">
        <v>31.985846527499518</v>
      </c>
      <c r="F216" s="176">
        <v>312.7514766884176</v>
      </c>
    </row>
    <row r="217" spans="2:6" ht="15" customHeight="1" thickBot="1" x14ac:dyDescent="0.35">
      <c r="B217" s="179" t="s">
        <v>528</v>
      </c>
      <c r="C217" s="173">
        <v>66.052299492404032</v>
      </c>
      <c r="D217" s="173">
        <v>0</v>
      </c>
      <c r="E217" s="173">
        <v>0</v>
      </c>
      <c r="F217" s="176">
        <v>66.052299492404032</v>
      </c>
    </row>
    <row r="218" spans="2:6" ht="15" customHeight="1" thickTop="1" x14ac:dyDescent="0.3">
      <c r="B218" s="178" t="s">
        <v>494</v>
      </c>
      <c r="C218" s="181"/>
      <c r="D218" s="181"/>
      <c r="E218" s="181"/>
      <c r="F218" s="176"/>
    </row>
    <row r="219" spans="2:6" ht="15" customHeight="1" x14ac:dyDescent="0.3">
      <c r="B219" s="179" t="s">
        <v>525</v>
      </c>
      <c r="C219" s="173">
        <v>9.9573222066592368</v>
      </c>
      <c r="D219" s="173">
        <v>0</v>
      </c>
      <c r="E219" s="173">
        <v>2.5334569690799507</v>
      </c>
      <c r="F219" s="176">
        <v>12.490779175739188</v>
      </c>
    </row>
    <row r="220" spans="2:6" ht="15" customHeight="1" x14ac:dyDescent="0.3">
      <c r="B220" s="179" t="s">
        <v>526</v>
      </c>
      <c r="C220" s="173">
        <v>41.300910461293441</v>
      </c>
      <c r="D220" s="173">
        <v>27.471823599042445</v>
      </c>
      <c r="E220" s="173">
        <v>3.872516111850977</v>
      </c>
      <c r="F220" s="176">
        <v>72.645250172186863</v>
      </c>
    </row>
    <row r="221" spans="2:6" ht="15" customHeight="1" x14ac:dyDescent="0.3">
      <c r="B221" s="179" t="s">
        <v>527</v>
      </c>
      <c r="C221" s="173">
        <v>96.077765517868301</v>
      </c>
      <c r="D221" s="173">
        <v>34.675055950916587</v>
      </c>
      <c r="E221" s="173">
        <v>77.282089416581897</v>
      </c>
      <c r="F221" s="176">
        <v>208.03491088536677</v>
      </c>
    </row>
    <row r="222" spans="2:6" ht="15" customHeight="1" thickBot="1" x14ac:dyDescent="0.35">
      <c r="B222" s="179" t="s">
        <v>528</v>
      </c>
      <c r="C222" s="153">
        <v>189.9218655819721</v>
      </c>
      <c r="D222" s="153">
        <v>87.595256682247935</v>
      </c>
      <c r="E222" s="153">
        <v>27.311937502487176</v>
      </c>
      <c r="F222" s="176">
        <v>304.82905976670719</v>
      </c>
    </row>
    <row r="223" spans="2:6" ht="15" customHeight="1" thickTop="1" x14ac:dyDescent="0.3">
      <c r="B223" s="178" t="s">
        <v>495</v>
      </c>
      <c r="C223" s="181"/>
      <c r="D223" s="181"/>
      <c r="E223" s="181"/>
      <c r="F223" s="176"/>
    </row>
    <row r="224" spans="2:6" ht="15" customHeight="1" x14ac:dyDescent="0.3">
      <c r="B224" s="179" t="s">
        <v>525</v>
      </c>
      <c r="C224" s="173">
        <v>9.9573222066592368</v>
      </c>
      <c r="D224" s="173">
        <v>0</v>
      </c>
      <c r="E224" s="173">
        <v>13</v>
      </c>
      <c r="F224" s="176">
        <v>22.957322206659235</v>
      </c>
    </row>
    <row r="225" spans="2:6" ht="15" customHeight="1" x14ac:dyDescent="0.3">
      <c r="B225" s="179" t="s">
        <v>526</v>
      </c>
      <c r="C225" s="173">
        <v>68.997736621296482</v>
      </c>
      <c r="D225" s="173">
        <v>17.51450139238321</v>
      </c>
      <c r="E225" s="173">
        <v>29.212689126453864</v>
      </c>
      <c r="F225" s="176">
        <v>115.72492714013356</v>
      </c>
    </row>
    <row r="226" spans="2:6" ht="15" customHeight="1" x14ac:dyDescent="0.3">
      <c r="B226" s="179" t="s">
        <v>527</v>
      </c>
      <c r="C226" s="173">
        <v>121.08153226214321</v>
      </c>
      <c r="D226" s="173">
        <v>67.003072004942425</v>
      </c>
      <c r="E226" s="173">
        <v>49.60285725920798</v>
      </c>
      <c r="F226" s="176">
        <v>237.68746152629362</v>
      </c>
    </row>
    <row r="227" spans="2:6" ht="15" customHeight="1" thickBot="1" x14ac:dyDescent="0.35">
      <c r="B227" s="179" t="s">
        <v>528</v>
      </c>
      <c r="C227" s="153">
        <v>137.22127267769412</v>
      </c>
      <c r="D227" s="153">
        <v>65.22456283488134</v>
      </c>
      <c r="E227" s="153">
        <v>19.184453614338153</v>
      </c>
      <c r="F227" s="176">
        <v>221.63028912691362</v>
      </c>
    </row>
    <row r="228" spans="2:6" ht="15" customHeight="1" thickTop="1" x14ac:dyDescent="0.3">
      <c r="B228" s="178" t="s">
        <v>496</v>
      </c>
      <c r="C228" s="181"/>
      <c r="D228" s="181"/>
      <c r="E228" s="181"/>
      <c r="F228" s="176"/>
    </row>
    <row r="229" spans="2:6" ht="15" customHeight="1" x14ac:dyDescent="0.3">
      <c r="B229" s="179" t="s">
        <v>525</v>
      </c>
      <c r="C229" s="173">
        <v>6.8020421506451934</v>
      </c>
      <c r="D229" s="173">
        <v>0</v>
      </c>
      <c r="E229" s="173">
        <v>0</v>
      </c>
      <c r="F229" s="176">
        <v>6.8020421506451934</v>
      </c>
    </row>
    <row r="230" spans="2:6" ht="15" customHeight="1" x14ac:dyDescent="0.3">
      <c r="B230" s="179" t="s">
        <v>526</v>
      </c>
      <c r="C230" s="173">
        <v>52.800533231509519</v>
      </c>
      <c r="D230" s="173">
        <v>46.009947724974651</v>
      </c>
      <c r="E230" s="173">
        <v>0</v>
      </c>
      <c r="F230" s="176">
        <v>98.81048095648417</v>
      </c>
    </row>
    <row r="231" spans="2:6" ht="15" customHeight="1" x14ac:dyDescent="0.3">
      <c r="B231" s="179" t="s">
        <v>527</v>
      </c>
      <c r="C231" s="173">
        <v>63.359240076675889</v>
      </c>
      <c r="D231" s="173">
        <v>53.213180076848793</v>
      </c>
      <c r="E231" s="173">
        <v>56.60450873488432</v>
      </c>
      <c r="F231" s="176">
        <v>173.17692888840901</v>
      </c>
    </row>
    <row r="232" spans="2:6" ht="15" customHeight="1" thickBot="1" x14ac:dyDescent="0.35">
      <c r="B232" s="210" t="s">
        <v>528</v>
      </c>
      <c r="C232" s="205">
        <v>214.2960483089625</v>
      </c>
      <c r="D232" s="205">
        <v>50.519008430383522</v>
      </c>
      <c r="E232" s="205">
        <v>54.395491265115687</v>
      </c>
      <c r="F232" s="176">
        <v>319.21054800446171</v>
      </c>
    </row>
  </sheetData>
  <sortState xmlns:xlrd2="http://schemas.microsoft.com/office/spreadsheetml/2017/richdata2" ref="A179:F182">
    <sortCondition ref="A179:A182"/>
  </sortState>
  <hyperlinks>
    <hyperlink ref="I2" location="Contenidos!A1" display="Volver a Contenidos" xr:uid="{00000000-0004-0000-0B00-00000000000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theme="3" tint="0.39997558519241921"/>
  </sheetPr>
  <dimension ref="B1:J97"/>
  <sheetViews>
    <sheetView showGridLines="0" workbookViewId="0">
      <selection activeCell="C14" sqref="C14"/>
    </sheetView>
  </sheetViews>
  <sheetFormatPr baseColWidth="10" defaultRowHeight="15" customHeight="1" x14ac:dyDescent="0.3"/>
  <cols>
    <col min="2" max="2" width="69.8867187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578</v>
      </c>
    </row>
    <row r="14" spans="2:9" s="1" customFormat="1" ht="15" customHeight="1" x14ac:dyDescent="0.3"/>
    <row r="15" spans="2:9" s="1" customFormat="1" ht="15" customHeight="1" x14ac:dyDescent="0.3">
      <c r="B15" s="3" t="s">
        <v>579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183" t="s">
        <v>57</v>
      </c>
      <c r="C18" s="184">
        <v>2220.9999999999995</v>
      </c>
      <c r="D18" s="184">
        <v>598.00000000000011</v>
      </c>
      <c r="E18" s="152">
        <f>SUM(B18:D18)</f>
        <v>2818.9999999999995</v>
      </c>
    </row>
    <row r="19" spans="2:10" ht="15" customHeight="1" x14ac:dyDescent="0.3">
      <c r="B19" s="179" t="s">
        <v>388</v>
      </c>
      <c r="C19" s="173">
        <v>115.84402484467938</v>
      </c>
      <c r="D19" s="173">
        <v>35.047371672144401</v>
      </c>
      <c r="E19" s="152">
        <f t="shared" ref="E19:E39" si="0">SUM(B19:D19)</f>
        <v>150.89139651682379</v>
      </c>
      <c r="J19" s="1"/>
    </row>
    <row r="20" spans="2:10" ht="15" customHeight="1" x14ac:dyDescent="0.3">
      <c r="B20" s="179" t="s">
        <v>389</v>
      </c>
      <c r="C20" s="173">
        <v>1231.1481654528868</v>
      </c>
      <c r="D20" s="173">
        <v>195.64820019269081</v>
      </c>
      <c r="E20" s="152">
        <f t="shared" si="0"/>
        <v>1426.7963656455777</v>
      </c>
      <c r="J20" s="1"/>
    </row>
    <row r="21" spans="2:10" ht="15" customHeight="1" x14ac:dyDescent="0.3">
      <c r="B21" s="179" t="s">
        <v>390</v>
      </c>
      <c r="C21" s="173">
        <v>1158.7788460595395</v>
      </c>
      <c r="D21" s="173">
        <v>248.51941235305617</v>
      </c>
      <c r="E21" s="152">
        <f t="shared" si="0"/>
        <v>1407.2982584125957</v>
      </c>
      <c r="J21" s="1"/>
    </row>
    <row r="22" spans="2:10" ht="15" customHeight="1" thickBot="1" x14ac:dyDescent="0.35">
      <c r="B22" s="179" t="s">
        <v>391</v>
      </c>
      <c r="C22" s="173">
        <v>1535.0685718414009</v>
      </c>
      <c r="D22" s="173">
        <v>173.39033192533685</v>
      </c>
      <c r="E22" s="152">
        <f t="shared" si="0"/>
        <v>1708.4589037667376</v>
      </c>
      <c r="J22" s="1"/>
    </row>
    <row r="23" spans="2:10" ht="15" customHeight="1" thickBot="1" x14ac:dyDescent="0.35">
      <c r="B23" s="122" t="s">
        <v>406</v>
      </c>
      <c r="C23" s="219">
        <v>364.33349184559853</v>
      </c>
      <c r="D23" s="219">
        <v>87.663627944285025</v>
      </c>
      <c r="E23" s="152">
        <f>SUM(B23:D23)</f>
        <v>451.99711978988353</v>
      </c>
      <c r="J23" s="1"/>
    </row>
    <row r="24" spans="2:10" ht="15" customHeight="1" x14ac:dyDescent="0.3">
      <c r="B24" s="215" t="s">
        <v>396</v>
      </c>
      <c r="C24" s="216"/>
      <c r="D24" s="216"/>
      <c r="E24" s="152"/>
      <c r="J24" s="1"/>
    </row>
    <row r="25" spans="2:10" ht="15" customHeight="1" x14ac:dyDescent="0.3">
      <c r="B25" s="179" t="s">
        <v>399</v>
      </c>
      <c r="C25" s="173">
        <v>5.8638352214961298</v>
      </c>
      <c r="D25" s="173">
        <v>0</v>
      </c>
      <c r="E25" s="152">
        <f>SUM(B25:D25)</f>
        <v>5.8638352214961298</v>
      </c>
      <c r="J25" s="1"/>
    </row>
    <row r="26" spans="2:10" ht="15" customHeight="1" x14ac:dyDescent="0.3">
      <c r="B26" s="179" t="s">
        <v>397</v>
      </c>
      <c r="C26" s="173">
        <v>27.94922782233089</v>
      </c>
      <c r="D26" s="173">
        <v>25.090049465485166</v>
      </c>
      <c r="E26" s="152">
        <f>SUM(B26:D26)</f>
        <v>53.039277287816056</v>
      </c>
      <c r="J26" s="1"/>
    </row>
    <row r="27" spans="2:10" ht="15" customHeight="1" x14ac:dyDescent="0.3">
      <c r="B27" s="179" t="s">
        <v>401</v>
      </c>
      <c r="C27" s="173">
        <v>20.600636469155265</v>
      </c>
      <c r="D27" s="173">
        <v>9.9573222066592368</v>
      </c>
      <c r="E27" s="152">
        <f>SUM(B27:D27)</f>
        <v>30.557958675814504</v>
      </c>
      <c r="J27" s="1"/>
    </row>
    <row r="28" spans="2:10" ht="15" customHeight="1" x14ac:dyDescent="0.3">
      <c r="B28" s="179" t="s">
        <v>398</v>
      </c>
      <c r="C28" s="173">
        <v>55.950398765535923</v>
      </c>
      <c r="D28" s="173">
        <v>0</v>
      </c>
      <c r="E28" s="152">
        <f>SUM(B28:D28)</f>
        <v>55.950398765535923</v>
      </c>
      <c r="J28" s="1"/>
    </row>
    <row r="29" spans="2:10" ht="15" customHeight="1" thickBot="1" x14ac:dyDescent="0.35">
      <c r="B29" s="179" t="s">
        <v>400</v>
      </c>
      <c r="C29" s="173">
        <v>5.4799265661611756</v>
      </c>
      <c r="D29" s="173">
        <v>0</v>
      </c>
      <c r="E29" s="152">
        <f>SUM(B29:D29)</f>
        <v>5.4799265661611756</v>
      </c>
      <c r="J29" s="1"/>
    </row>
    <row r="30" spans="2:10" ht="15" customHeight="1" thickTop="1" x14ac:dyDescent="0.3">
      <c r="B30" s="178" t="s">
        <v>577</v>
      </c>
      <c r="C30" s="181"/>
      <c r="D30" s="181"/>
      <c r="E30" s="152"/>
      <c r="J30" s="1"/>
    </row>
    <row r="31" spans="2:10" ht="15" customHeight="1" x14ac:dyDescent="0.3">
      <c r="B31" s="179" t="s">
        <v>404</v>
      </c>
      <c r="C31" s="31">
        <v>0.11874951411346168</v>
      </c>
      <c r="D31" s="31">
        <v>0.77874925150087626</v>
      </c>
      <c r="E31" s="75">
        <f>SUMPRODUCT(C31:D31,$C$18:$D$18)/$E$18</f>
        <v>0.25875655311937662</v>
      </c>
      <c r="J31" s="1"/>
    </row>
    <row r="32" spans="2:10" ht="15" customHeight="1" x14ac:dyDescent="0.3">
      <c r="B32" s="179" t="s">
        <v>375</v>
      </c>
      <c r="C32" s="31">
        <v>0.25322369998891314</v>
      </c>
      <c r="D32" s="31">
        <v>0</v>
      </c>
      <c r="E32" s="75">
        <f t="shared" ref="E32:E35" si="1">SUMPRODUCT(C32:D32,$C$18:$D$18)/$E$18</f>
        <v>0.19950685976423416</v>
      </c>
      <c r="J32" s="1"/>
    </row>
    <row r="33" spans="2:10" ht="15" customHeight="1" x14ac:dyDescent="0.3">
      <c r="B33" s="179" t="s">
        <v>405</v>
      </c>
      <c r="C33" s="31">
        <v>0.10894281943798528</v>
      </c>
      <c r="D33" s="31">
        <v>0.22125074849912374</v>
      </c>
      <c r="E33" s="75">
        <f t="shared" si="1"/>
        <v>0.13276692074290222</v>
      </c>
      <c r="J33" s="1"/>
    </row>
    <row r="34" spans="2:10" ht="15" customHeight="1" x14ac:dyDescent="0.3">
      <c r="B34" s="179" t="s">
        <v>403</v>
      </c>
      <c r="C34" s="31">
        <v>0.41556894500648278</v>
      </c>
      <c r="D34" s="31">
        <v>0</v>
      </c>
      <c r="E34" s="75">
        <f t="shared" si="1"/>
        <v>0.32741348948541976</v>
      </c>
      <c r="J34" s="1"/>
    </row>
    <row r="35" spans="2:10" ht="15" customHeight="1" thickBot="1" x14ac:dyDescent="0.35">
      <c r="B35" s="180" t="s">
        <v>402</v>
      </c>
      <c r="C35" s="70">
        <v>0.10351502145315704</v>
      </c>
      <c r="D35" s="70">
        <v>0</v>
      </c>
      <c r="E35" s="75">
        <f t="shared" si="1"/>
        <v>8.1556176888067322E-2</v>
      </c>
      <c r="J35" s="1"/>
    </row>
    <row r="36" spans="2:10" ht="15" customHeight="1" thickTop="1" x14ac:dyDescent="0.3">
      <c r="B36" s="178" t="s">
        <v>392</v>
      </c>
      <c r="C36" s="181"/>
      <c r="D36" s="181"/>
      <c r="E36" s="75"/>
      <c r="J36" s="1"/>
    </row>
    <row r="37" spans="2:10" ht="15" customHeight="1" x14ac:dyDescent="0.3">
      <c r="B37" s="179" t="s">
        <v>393</v>
      </c>
      <c r="C37" s="173">
        <v>78.641808831043519</v>
      </c>
      <c r="D37" s="173">
        <v>35.047371672144401</v>
      </c>
      <c r="E37" s="152">
        <f t="shared" si="0"/>
        <v>113.68918050318791</v>
      </c>
      <c r="J37" s="1"/>
    </row>
    <row r="38" spans="2:10" ht="15" customHeight="1" x14ac:dyDescent="0.3">
      <c r="B38" s="179" t="s">
        <v>394</v>
      </c>
      <c r="C38" s="173">
        <v>25.492620304781582</v>
      </c>
      <c r="D38" s="173">
        <v>0</v>
      </c>
      <c r="E38" s="152">
        <f t="shared" si="0"/>
        <v>25.492620304781582</v>
      </c>
      <c r="J38" s="1"/>
    </row>
    <row r="39" spans="2:10" ht="15" customHeight="1" thickBot="1" x14ac:dyDescent="0.35">
      <c r="B39" s="180" t="s">
        <v>395</v>
      </c>
      <c r="C39" s="153">
        <v>11.709595708854282</v>
      </c>
      <c r="D39" s="153">
        <v>0</v>
      </c>
      <c r="E39" s="162">
        <f t="shared" si="0"/>
        <v>11.709595708854282</v>
      </c>
      <c r="J39" s="1"/>
    </row>
    <row r="40" spans="2:10" s="1" customFormat="1" ht="15" customHeight="1" x14ac:dyDescent="0.3">
      <c r="B40" s="7"/>
      <c r="C40" s="26"/>
      <c r="D40" s="26"/>
      <c r="E40" s="18"/>
      <c r="F40" s="18"/>
      <c r="G40"/>
      <c r="H40"/>
      <c r="I40"/>
    </row>
    <row r="41" spans="2:10" ht="15" customHeight="1" x14ac:dyDescent="0.3">
      <c r="J41" s="1"/>
    </row>
    <row r="42" spans="2:10" ht="15" customHeight="1" x14ac:dyDescent="0.3">
      <c r="J42" s="1"/>
    </row>
    <row r="43" spans="2:10" ht="15" customHeight="1" x14ac:dyDescent="0.3">
      <c r="B43" s="3" t="s">
        <v>580</v>
      </c>
      <c r="C43" s="1"/>
      <c r="D43" s="1"/>
      <c r="E43" s="1"/>
      <c r="F43" s="1"/>
      <c r="G43" s="1"/>
      <c r="H43" s="1"/>
      <c r="I43" s="1"/>
      <c r="J43" s="1"/>
    </row>
    <row r="44" spans="2:10" ht="15" customHeight="1" thickBot="1" x14ac:dyDescent="0.35">
      <c r="B44" s="2"/>
      <c r="C44" s="1"/>
      <c r="D44" s="1"/>
      <c r="E44" s="1"/>
      <c r="F44" s="1"/>
      <c r="G44" s="1"/>
      <c r="H44" s="1"/>
      <c r="I44" s="1"/>
      <c r="J44" s="1"/>
    </row>
    <row r="45" spans="2:10" ht="30" customHeight="1" thickBot="1" x14ac:dyDescent="0.35">
      <c r="B45" s="76" t="s">
        <v>33</v>
      </c>
      <c r="C45" s="167" t="s">
        <v>245</v>
      </c>
      <c r="D45" s="167" t="s">
        <v>246</v>
      </c>
      <c r="E45" s="167" t="s">
        <v>247</v>
      </c>
      <c r="F45" s="167" t="s">
        <v>248</v>
      </c>
      <c r="G45" s="167" t="s">
        <v>249</v>
      </c>
      <c r="H45" s="147" t="s">
        <v>1</v>
      </c>
      <c r="I45" s="1"/>
      <c r="J45" s="1"/>
    </row>
    <row r="46" spans="2:10" ht="15" customHeight="1" thickTop="1" thickBot="1" x14ac:dyDescent="0.35">
      <c r="B46" s="183" t="s">
        <v>57</v>
      </c>
      <c r="C46" s="184">
        <v>444.50690209230385</v>
      </c>
      <c r="D46" s="184">
        <v>441.78887736118099</v>
      </c>
      <c r="E46" s="184">
        <v>452.32651913379618</v>
      </c>
      <c r="F46" s="184">
        <v>440.2434737287864</v>
      </c>
      <c r="G46" s="184">
        <v>442.13422768393247</v>
      </c>
      <c r="H46" s="152">
        <f>SUM(C46:G46)</f>
        <v>2220.9999999999995</v>
      </c>
      <c r="I46" s="1"/>
      <c r="J46" s="1"/>
    </row>
    <row r="47" spans="2:10" ht="15" customHeight="1" x14ac:dyDescent="0.3">
      <c r="B47" s="179" t="s">
        <v>388</v>
      </c>
      <c r="C47" s="173">
        <v>43.751891547734559</v>
      </c>
      <c r="D47" s="173">
        <v>32.233376721052892</v>
      </c>
      <c r="E47" s="173">
        <v>12.198507217801364</v>
      </c>
      <c r="F47" s="173">
        <v>25.635527339940886</v>
      </c>
      <c r="G47" s="173">
        <v>2.0247220181496774</v>
      </c>
      <c r="H47" s="174">
        <v>115.84402484467938</v>
      </c>
      <c r="J47" s="1"/>
    </row>
    <row r="48" spans="2:10" ht="15" customHeight="1" x14ac:dyDescent="0.3">
      <c r="B48" s="179" t="s">
        <v>389</v>
      </c>
      <c r="C48" s="173">
        <v>325.72658480473217</v>
      </c>
      <c r="D48" s="173">
        <v>119.75218071541288</v>
      </c>
      <c r="E48" s="173">
        <v>292.76417322723273</v>
      </c>
      <c r="F48" s="173">
        <v>303.33165334781853</v>
      </c>
      <c r="G48" s="173">
        <v>189.57357335769046</v>
      </c>
      <c r="H48" s="174">
        <v>1231.1481654528868</v>
      </c>
      <c r="J48" s="1"/>
    </row>
    <row r="49" spans="2:10" ht="15" customHeight="1" x14ac:dyDescent="0.3">
      <c r="B49" s="179" t="s">
        <v>390</v>
      </c>
      <c r="C49" s="173">
        <v>230.90373152724496</v>
      </c>
      <c r="D49" s="173">
        <v>142.20571459955281</v>
      </c>
      <c r="E49" s="173">
        <v>292.76417322723273</v>
      </c>
      <c r="F49" s="173">
        <v>303.33165334781853</v>
      </c>
      <c r="G49" s="173">
        <v>189.57357335769046</v>
      </c>
      <c r="H49" s="174">
        <v>1158.7788460595395</v>
      </c>
      <c r="J49" s="1"/>
    </row>
    <row r="50" spans="2:10" ht="15" customHeight="1" thickBot="1" x14ac:dyDescent="0.35">
      <c r="B50" s="179" t="s">
        <v>391</v>
      </c>
      <c r="C50" s="173">
        <v>274.65562307497953</v>
      </c>
      <c r="D50" s="173">
        <v>240.00414296868254</v>
      </c>
      <c r="E50" s="173">
        <v>292.76417322723273</v>
      </c>
      <c r="F50" s="173">
        <v>458.07105921281578</v>
      </c>
      <c r="G50" s="173">
        <v>269.57357335769035</v>
      </c>
      <c r="H50" s="174">
        <v>1535.0685718414009</v>
      </c>
      <c r="J50" s="1"/>
    </row>
    <row r="51" spans="2:10" ht="15" customHeight="1" thickBot="1" x14ac:dyDescent="0.35">
      <c r="B51" s="122" t="s">
        <v>406</v>
      </c>
      <c r="C51" s="219">
        <v>58.596999283210749</v>
      </c>
      <c r="D51" s="219">
        <v>82.873455334615542</v>
      </c>
      <c r="E51" s="219">
        <v>59.876777320249403</v>
      </c>
      <c r="F51" s="219">
        <v>96.946743857922414</v>
      </c>
      <c r="G51" s="219">
        <v>66.039516049600437</v>
      </c>
      <c r="H51" s="174">
        <v>364.33349184559853</v>
      </c>
      <c r="J51" s="1"/>
    </row>
    <row r="52" spans="2:10" ht="15" customHeight="1" x14ac:dyDescent="0.3">
      <c r="B52" s="215" t="s">
        <v>396</v>
      </c>
      <c r="C52" s="216"/>
      <c r="D52" s="216"/>
      <c r="E52" s="216"/>
      <c r="F52" s="216"/>
      <c r="G52" s="216"/>
      <c r="H52" s="176"/>
      <c r="J52" s="1"/>
    </row>
    <row r="53" spans="2:10" ht="14.25" customHeight="1" x14ac:dyDescent="0.3">
      <c r="B53" s="179" t="s">
        <v>399</v>
      </c>
      <c r="C53" s="173">
        <v>0</v>
      </c>
      <c r="D53" s="173">
        <v>0</v>
      </c>
      <c r="E53" s="173">
        <v>0</v>
      </c>
      <c r="F53" s="173">
        <v>5.8638352214961298</v>
      </c>
      <c r="G53" s="173">
        <v>0</v>
      </c>
      <c r="H53" s="174">
        <v>5.8638352214961298</v>
      </c>
      <c r="J53" s="1"/>
    </row>
    <row r="54" spans="2:10" ht="14.25" customHeight="1" x14ac:dyDescent="0.3">
      <c r="B54" s="179" t="s">
        <v>397</v>
      </c>
      <c r="C54" s="173">
        <v>0</v>
      </c>
      <c r="D54" s="173">
        <v>17.264354131626284</v>
      </c>
      <c r="E54" s="173">
        <v>0</v>
      </c>
      <c r="F54" s="173">
        <v>10.684873690704604</v>
      </c>
      <c r="G54" s="173">
        <v>0</v>
      </c>
      <c r="H54" s="174">
        <v>27.94922782233089</v>
      </c>
      <c r="J54" s="1"/>
    </row>
    <row r="55" spans="2:10" ht="15" customHeight="1" x14ac:dyDescent="0.3">
      <c r="B55" s="179" t="s">
        <v>401</v>
      </c>
      <c r="C55" s="173">
        <v>0</v>
      </c>
      <c r="D55" s="173">
        <v>14.96902258942661</v>
      </c>
      <c r="E55" s="173">
        <v>0</v>
      </c>
      <c r="F55" s="173">
        <v>5.631613879728655</v>
      </c>
      <c r="G55" s="173">
        <v>0</v>
      </c>
      <c r="H55" s="176">
        <v>20.600636469155265</v>
      </c>
      <c r="J55" s="1"/>
    </row>
    <row r="56" spans="2:10" ht="15" customHeight="1" x14ac:dyDescent="0.3">
      <c r="B56" s="179" t="s">
        <v>398</v>
      </c>
      <c r="C56" s="173">
        <v>43.751891547734559</v>
      </c>
      <c r="D56" s="173">
        <v>0</v>
      </c>
      <c r="E56" s="173">
        <v>12.198507217801364</v>
      </c>
      <c r="F56" s="173">
        <v>0</v>
      </c>
      <c r="G56" s="173">
        <v>0</v>
      </c>
      <c r="H56" s="176">
        <v>55.950398765535923</v>
      </c>
      <c r="J56" s="1"/>
    </row>
    <row r="57" spans="2:10" ht="15" customHeight="1" thickBot="1" x14ac:dyDescent="0.35">
      <c r="B57" s="179" t="s">
        <v>400</v>
      </c>
      <c r="C57" s="173">
        <v>0</v>
      </c>
      <c r="D57" s="173">
        <v>0</v>
      </c>
      <c r="E57" s="173">
        <v>0</v>
      </c>
      <c r="F57" s="173">
        <v>3.4552045480114981</v>
      </c>
      <c r="G57" s="173">
        <v>2.0247220181496774</v>
      </c>
      <c r="H57" s="176">
        <v>5.4799265661611756</v>
      </c>
      <c r="J57" s="1"/>
    </row>
    <row r="58" spans="2:10" ht="15" customHeight="1" thickTop="1" x14ac:dyDescent="0.3">
      <c r="B58" s="178" t="s">
        <v>577</v>
      </c>
      <c r="C58" s="181"/>
      <c r="D58" s="181"/>
      <c r="E58" s="181"/>
      <c r="F58" s="181"/>
      <c r="G58" s="181"/>
      <c r="H58" s="176"/>
      <c r="J58" s="1"/>
    </row>
    <row r="59" spans="2:10" ht="15" customHeight="1" x14ac:dyDescent="0.3">
      <c r="B59" s="179" t="s">
        <v>404</v>
      </c>
      <c r="C59" s="31">
        <v>0</v>
      </c>
      <c r="D59" s="31">
        <v>0</v>
      </c>
      <c r="E59" s="31">
        <v>0</v>
      </c>
      <c r="F59" s="31">
        <v>0.44923753888802481</v>
      </c>
      <c r="G59" s="31">
        <v>0</v>
      </c>
      <c r="H59" s="75">
        <v>0.11874951411346168</v>
      </c>
      <c r="J59" s="1"/>
    </row>
    <row r="60" spans="2:10" ht="15" customHeight="1" x14ac:dyDescent="0.3">
      <c r="B60" s="179" t="s">
        <v>375</v>
      </c>
      <c r="C60" s="31">
        <v>0.21726488240301481</v>
      </c>
      <c r="D60" s="31">
        <v>0.25</v>
      </c>
      <c r="E60" s="31">
        <v>0</v>
      </c>
      <c r="F60" s="31">
        <v>0.38931503610836649</v>
      </c>
      <c r="G60" s="31">
        <v>0.33603568583381066</v>
      </c>
      <c r="H60" s="75">
        <v>0.25322369998891314</v>
      </c>
      <c r="J60" s="1"/>
    </row>
    <row r="61" spans="2:10" ht="14.25" customHeight="1" x14ac:dyDescent="0.3">
      <c r="B61" s="179" t="s">
        <v>405</v>
      </c>
      <c r="C61" s="31">
        <v>0</v>
      </c>
      <c r="D61" s="31">
        <v>0.5</v>
      </c>
      <c r="E61" s="31">
        <v>0</v>
      </c>
      <c r="F61" s="31">
        <v>0</v>
      </c>
      <c r="G61" s="31">
        <v>0</v>
      </c>
      <c r="H61" s="42">
        <v>0.10894281943798528</v>
      </c>
      <c r="J61" s="1"/>
    </row>
    <row r="62" spans="2:10" ht="15" customHeight="1" x14ac:dyDescent="0.3">
      <c r="B62" s="179" t="s">
        <v>403</v>
      </c>
      <c r="C62" s="31">
        <v>0.78273511759698522</v>
      </c>
      <c r="D62" s="31">
        <v>0.25</v>
      </c>
      <c r="E62" s="31">
        <v>0</v>
      </c>
      <c r="F62" s="31">
        <v>0.1614474250036087</v>
      </c>
      <c r="G62" s="31">
        <v>0</v>
      </c>
      <c r="H62" s="75">
        <v>0.41556894500648278</v>
      </c>
      <c r="J62" s="1"/>
    </row>
    <row r="63" spans="2:10" ht="15" customHeight="1" thickBot="1" x14ac:dyDescent="0.35">
      <c r="B63" s="180" t="s">
        <v>402</v>
      </c>
      <c r="C63" s="70">
        <v>0</v>
      </c>
      <c r="D63" s="70">
        <v>0</v>
      </c>
      <c r="E63" s="70">
        <v>1</v>
      </c>
      <c r="F63" s="70">
        <v>0</v>
      </c>
      <c r="G63" s="70">
        <v>0.6639643141661894</v>
      </c>
      <c r="H63" s="42">
        <v>0.10351502145315704</v>
      </c>
      <c r="J63" s="1"/>
    </row>
    <row r="64" spans="2:10" ht="15" customHeight="1" thickTop="1" x14ac:dyDescent="0.3">
      <c r="B64" s="178" t="s">
        <v>392</v>
      </c>
      <c r="C64" s="181"/>
      <c r="D64" s="181"/>
      <c r="E64" s="181"/>
      <c r="F64" s="181"/>
      <c r="G64" s="191"/>
      <c r="H64" s="176"/>
      <c r="J64" s="1"/>
    </row>
    <row r="65" spans="2:10" ht="14.25" customHeight="1" x14ac:dyDescent="0.3">
      <c r="B65" s="179" t="s">
        <v>393</v>
      </c>
      <c r="C65" s="173">
        <v>31.607617759162409</v>
      </c>
      <c r="D65" s="173">
        <v>24.748865426339588</v>
      </c>
      <c r="E65" s="173">
        <v>12.198507217801364</v>
      </c>
      <c r="F65" s="173">
        <v>9.0868184277401536</v>
      </c>
      <c r="G65" s="173">
        <v>1</v>
      </c>
      <c r="H65" s="174">
        <v>78.641808831043519</v>
      </c>
      <c r="J65" s="1"/>
    </row>
    <row r="66" spans="2:10" ht="15" customHeight="1" x14ac:dyDescent="0.3">
      <c r="B66" s="179" t="s">
        <v>394</v>
      </c>
      <c r="C66" s="173">
        <v>12.14427378857215</v>
      </c>
      <c r="D66" s="173">
        <v>7.4845112947133048</v>
      </c>
      <c r="E66" s="173">
        <v>0</v>
      </c>
      <c r="F66" s="173">
        <v>5.8638352214961298</v>
      </c>
      <c r="G66" s="173">
        <v>0</v>
      </c>
      <c r="H66" s="176">
        <v>25.492620304781582</v>
      </c>
      <c r="J66" s="1"/>
    </row>
    <row r="67" spans="2:10" ht="15" customHeight="1" thickBot="1" x14ac:dyDescent="0.35">
      <c r="B67" s="180" t="s">
        <v>395</v>
      </c>
      <c r="C67" s="153">
        <v>0</v>
      </c>
      <c r="D67" s="153">
        <v>0</v>
      </c>
      <c r="E67" s="153">
        <v>0</v>
      </c>
      <c r="F67" s="153">
        <v>10.684873690704604</v>
      </c>
      <c r="G67" s="153">
        <v>1.0247220181496774</v>
      </c>
      <c r="H67" s="176">
        <v>11.709595708854282</v>
      </c>
      <c r="J67" s="1"/>
    </row>
    <row r="68" spans="2:10" ht="15" customHeight="1" x14ac:dyDescent="0.3">
      <c r="B68" s="7"/>
      <c r="C68" s="26"/>
      <c r="D68" s="26"/>
      <c r="E68" s="26"/>
      <c r="F68" s="26"/>
      <c r="G68" s="26"/>
    </row>
    <row r="69" spans="2:10" ht="15" customHeight="1" x14ac:dyDescent="0.3">
      <c r="B69" s="7"/>
      <c r="C69" s="220"/>
      <c r="D69" s="220"/>
      <c r="E69" s="220"/>
      <c r="F69" s="220"/>
      <c r="G69" s="220"/>
      <c r="H69" s="220"/>
    </row>
    <row r="70" spans="2:10" ht="15" customHeight="1" x14ac:dyDescent="0.3">
      <c r="B70" s="7"/>
      <c r="C70" s="26"/>
      <c r="D70" s="26"/>
      <c r="E70" s="26"/>
      <c r="F70" s="26"/>
      <c r="G70" s="26"/>
    </row>
    <row r="71" spans="2:10" ht="15" customHeight="1" x14ac:dyDescent="0.3">
      <c r="B71" s="3" t="s">
        <v>581</v>
      </c>
      <c r="C71" s="1"/>
      <c r="D71" s="1"/>
      <c r="E71" s="1"/>
      <c r="F71" s="1"/>
      <c r="G71" s="1"/>
      <c r="H71" s="1"/>
      <c r="I71" s="1"/>
    </row>
    <row r="72" spans="2:10" ht="15" customHeight="1" thickBot="1" x14ac:dyDescent="0.35">
      <c r="B72" s="2"/>
      <c r="C72" s="1"/>
      <c r="D72" s="1"/>
      <c r="E72" s="1"/>
      <c r="F72" s="1"/>
      <c r="G72" s="1"/>
      <c r="H72" s="1"/>
      <c r="I72" s="1"/>
    </row>
    <row r="73" spans="2:10" ht="25.5" customHeight="1" thickBot="1" x14ac:dyDescent="0.35">
      <c r="B73" s="76" t="s">
        <v>37</v>
      </c>
      <c r="C73" s="167" t="s">
        <v>245</v>
      </c>
      <c r="D73" s="167" t="s">
        <v>246</v>
      </c>
      <c r="E73" s="167" t="s">
        <v>250</v>
      </c>
      <c r="F73" s="147" t="s">
        <v>1</v>
      </c>
      <c r="G73" s="1"/>
      <c r="H73" s="1"/>
      <c r="I73" s="1"/>
    </row>
    <row r="74" spans="2:10" ht="15" customHeight="1" thickTop="1" thickBot="1" x14ac:dyDescent="0.35">
      <c r="B74" s="183" t="s">
        <v>57</v>
      </c>
      <c r="C74" s="184">
        <v>337.25786376779314</v>
      </c>
      <c r="D74" s="184">
        <v>149.74213623220697</v>
      </c>
      <c r="E74" s="184">
        <v>110.99999999999997</v>
      </c>
      <c r="F74" s="152">
        <f>SUM(A74:E74)</f>
        <v>598.00000000000011</v>
      </c>
      <c r="G74" s="1"/>
      <c r="H74" s="1"/>
      <c r="I74" s="1"/>
    </row>
    <row r="75" spans="2:10" ht="15" customHeight="1" x14ac:dyDescent="0.3">
      <c r="B75" s="179" t="s">
        <v>388</v>
      </c>
      <c r="C75" s="173">
        <v>21.45694497687532</v>
      </c>
      <c r="D75" s="173">
        <v>0</v>
      </c>
      <c r="E75" s="173">
        <v>13.590426695269082</v>
      </c>
      <c r="F75" s="174">
        <v>35.047371672144401</v>
      </c>
    </row>
    <row r="76" spans="2:10" ht="15" customHeight="1" x14ac:dyDescent="0.3">
      <c r="B76" s="179" t="s">
        <v>389</v>
      </c>
      <c r="C76" s="173">
        <v>59.743933240000004</v>
      </c>
      <c r="D76" s="173">
        <v>0</v>
      </c>
      <c r="E76" s="173">
        <v>135.90426695269082</v>
      </c>
      <c r="F76" s="174">
        <v>195.64820019269081</v>
      </c>
    </row>
    <row r="77" spans="2:10" ht="15" customHeight="1" x14ac:dyDescent="0.3">
      <c r="B77" s="179" t="s">
        <v>390</v>
      </c>
      <c r="C77" s="173">
        <v>112.61514540036534</v>
      </c>
      <c r="D77" s="173">
        <v>0</v>
      </c>
      <c r="E77" s="173">
        <v>135.90426695269082</v>
      </c>
      <c r="F77" s="174">
        <v>248.51941235305617</v>
      </c>
    </row>
    <row r="78" spans="2:10" ht="15" customHeight="1" thickBot="1" x14ac:dyDescent="0.35">
      <c r="B78" s="179" t="s">
        <v>391</v>
      </c>
      <c r="C78" s="173">
        <v>37.48606497264602</v>
      </c>
      <c r="D78" s="173">
        <v>0</v>
      </c>
      <c r="E78" s="173">
        <v>135.90426695269082</v>
      </c>
      <c r="F78" s="174">
        <v>173.39033192533685</v>
      </c>
    </row>
    <row r="79" spans="2:10" ht="15" customHeight="1" thickBot="1" x14ac:dyDescent="0.35">
      <c r="B79" s="217" t="s">
        <v>406</v>
      </c>
      <c r="C79" s="218">
        <v>44.456190517307476</v>
      </c>
      <c r="D79" s="218">
        <v>0</v>
      </c>
      <c r="E79" s="218">
        <v>43.207437426977542</v>
      </c>
      <c r="F79" s="174">
        <v>87.663627944285025</v>
      </c>
    </row>
    <row r="80" spans="2:10" ht="15" customHeight="1" x14ac:dyDescent="0.3">
      <c r="B80" s="215" t="s">
        <v>396</v>
      </c>
      <c r="C80" s="216"/>
      <c r="D80" s="216"/>
      <c r="E80" s="216"/>
      <c r="F80" s="174"/>
    </row>
    <row r="81" spans="2:6" ht="15" customHeight="1" x14ac:dyDescent="0.3">
      <c r="B81" s="179" t="s">
        <v>399</v>
      </c>
      <c r="C81" s="173">
        <v>0</v>
      </c>
      <c r="D81" s="173">
        <v>0</v>
      </c>
      <c r="E81" s="173">
        <v>0</v>
      </c>
      <c r="F81" s="174">
        <v>0</v>
      </c>
    </row>
    <row r="82" spans="2:6" ht="15" customHeight="1" x14ac:dyDescent="0.3">
      <c r="B82" s="179" t="s">
        <v>397</v>
      </c>
      <c r="C82" s="173">
        <v>11.499622770216082</v>
      </c>
      <c r="D82" s="173">
        <v>0</v>
      </c>
      <c r="E82" s="173">
        <v>13.590426695269082</v>
      </c>
      <c r="F82" s="174">
        <v>25.090049465485166</v>
      </c>
    </row>
    <row r="83" spans="2:6" ht="15" customHeight="1" x14ac:dyDescent="0.3">
      <c r="B83" s="179" t="s">
        <v>401</v>
      </c>
      <c r="C83" s="173">
        <v>9.9573222066592368</v>
      </c>
      <c r="D83" s="173">
        <v>0</v>
      </c>
      <c r="E83" s="173">
        <v>0</v>
      </c>
      <c r="F83" s="174">
        <v>9.9573222066592368</v>
      </c>
    </row>
    <row r="84" spans="2:6" ht="15" customHeight="1" x14ac:dyDescent="0.3">
      <c r="B84" s="179" t="s">
        <v>398</v>
      </c>
      <c r="C84" s="173">
        <v>0</v>
      </c>
      <c r="D84" s="173">
        <v>0</v>
      </c>
      <c r="E84" s="173">
        <v>0</v>
      </c>
      <c r="F84" s="174">
        <v>0</v>
      </c>
    </row>
    <row r="85" spans="2:6" ht="15" customHeight="1" thickBot="1" x14ac:dyDescent="0.35">
      <c r="B85" s="179" t="s">
        <v>400</v>
      </c>
      <c r="C85" s="173">
        <v>0</v>
      </c>
      <c r="D85" s="173">
        <v>0</v>
      </c>
      <c r="E85" s="173">
        <v>0</v>
      </c>
      <c r="F85" s="174">
        <v>0</v>
      </c>
    </row>
    <row r="86" spans="2:6" ht="15" customHeight="1" thickTop="1" x14ac:dyDescent="0.3">
      <c r="B86" s="178" t="s">
        <v>577</v>
      </c>
      <c r="C86" s="181"/>
      <c r="D86" s="181"/>
      <c r="E86" s="181"/>
      <c r="F86" s="174"/>
    </row>
    <row r="87" spans="2:6" ht="15" customHeight="1" x14ac:dyDescent="0.3">
      <c r="B87" s="179" t="s">
        <v>404</v>
      </c>
      <c r="C87" s="31">
        <v>0.68303184828458274</v>
      </c>
      <c r="D87" s="31">
        <v>0</v>
      </c>
      <c r="E87" s="31">
        <v>1</v>
      </c>
      <c r="F87" s="42">
        <v>0.77874925150087626</v>
      </c>
    </row>
    <row r="88" spans="2:6" ht="15" customHeight="1" x14ac:dyDescent="0.3">
      <c r="B88" s="179" t="s">
        <v>375</v>
      </c>
      <c r="C88" s="31">
        <v>0</v>
      </c>
      <c r="D88" s="31">
        <v>0</v>
      </c>
      <c r="E88" s="31">
        <v>0</v>
      </c>
      <c r="F88" s="42">
        <v>0</v>
      </c>
    </row>
    <row r="89" spans="2:6" ht="15" customHeight="1" x14ac:dyDescent="0.3">
      <c r="B89" s="179" t="s">
        <v>405</v>
      </c>
      <c r="C89" s="31">
        <v>0.31696815171541731</v>
      </c>
      <c r="D89" s="31">
        <v>0</v>
      </c>
      <c r="E89" s="31">
        <v>0</v>
      </c>
      <c r="F89" s="42">
        <v>0.22125074849912374</v>
      </c>
    </row>
    <row r="90" spans="2:6" ht="15" customHeight="1" x14ac:dyDescent="0.3">
      <c r="B90" s="179" t="s">
        <v>403</v>
      </c>
      <c r="C90" s="31">
        <v>0</v>
      </c>
      <c r="D90" s="31">
        <v>0</v>
      </c>
      <c r="E90" s="31">
        <v>0</v>
      </c>
      <c r="F90" s="42">
        <v>0</v>
      </c>
    </row>
    <row r="91" spans="2:6" ht="15" customHeight="1" thickBot="1" x14ac:dyDescent="0.35">
      <c r="B91" s="180" t="s">
        <v>402</v>
      </c>
      <c r="C91" s="70">
        <v>0</v>
      </c>
      <c r="D91" s="70">
        <v>0</v>
      </c>
      <c r="E91" s="70">
        <v>0</v>
      </c>
      <c r="F91" s="42">
        <v>0</v>
      </c>
    </row>
    <row r="92" spans="2:6" ht="15" customHeight="1" thickTop="1" x14ac:dyDescent="0.3">
      <c r="B92" s="178" t="s">
        <v>392</v>
      </c>
      <c r="C92" s="181"/>
      <c r="D92" s="181"/>
      <c r="E92" s="181"/>
      <c r="F92" s="174"/>
    </row>
    <row r="93" spans="2:6" ht="15" customHeight="1" x14ac:dyDescent="0.3">
      <c r="B93" s="179" t="s">
        <v>393</v>
      </c>
      <c r="C93" s="173">
        <v>21.45694497687532</v>
      </c>
      <c r="D93" s="173">
        <v>0</v>
      </c>
      <c r="E93" s="173">
        <v>13.590426695269082</v>
      </c>
      <c r="F93" s="174">
        <v>35.047371672144401</v>
      </c>
    </row>
    <row r="94" spans="2:6" ht="15" customHeight="1" x14ac:dyDescent="0.3">
      <c r="B94" s="179" t="s">
        <v>394</v>
      </c>
      <c r="C94" s="173">
        <v>0</v>
      </c>
      <c r="D94" s="173">
        <v>0</v>
      </c>
      <c r="E94" s="173">
        <v>0</v>
      </c>
      <c r="F94" s="174">
        <v>0</v>
      </c>
    </row>
    <row r="95" spans="2:6" ht="15" customHeight="1" thickBot="1" x14ac:dyDescent="0.35">
      <c r="B95" s="180" t="s">
        <v>395</v>
      </c>
      <c r="C95" s="153">
        <v>0</v>
      </c>
      <c r="D95" s="153">
        <v>0</v>
      </c>
      <c r="E95" s="153">
        <v>0</v>
      </c>
      <c r="F95" s="190">
        <v>0</v>
      </c>
    </row>
    <row r="97" spans="3:6" ht="15" customHeight="1" x14ac:dyDescent="0.3">
      <c r="C97" s="220"/>
      <c r="D97" s="220"/>
      <c r="E97" s="220"/>
      <c r="F97" s="220"/>
    </row>
  </sheetData>
  <sortState xmlns:xlrd2="http://schemas.microsoft.com/office/spreadsheetml/2017/richdata2" ref="A87:F91">
    <sortCondition ref="A87:A91"/>
  </sortState>
  <hyperlinks>
    <hyperlink ref="I2" location="Contenidos!A1" display="Volver a Contenidos" xr:uid="{00000000-0004-0000-0C00-000000000000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theme="1" tint="0.249977111117893"/>
  </sheetPr>
  <dimension ref="B1:J136"/>
  <sheetViews>
    <sheetView showGridLines="0" zoomScaleNormal="100" workbookViewId="0">
      <selection activeCell="C14" sqref="C14"/>
    </sheetView>
  </sheetViews>
  <sheetFormatPr baseColWidth="10" defaultRowHeight="15" customHeight="1" x14ac:dyDescent="0.3"/>
  <cols>
    <col min="2" max="2" width="73.6640625" customWidth="1"/>
    <col min="3" max="4" width="22" customWidth="1"/>
    <col min="5" max="5" width="18.8867187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434</v>
      </c>
    </row>
    <row r="14" spans="2:9" s="1" customFormat="1" ht="15" customHeight="1" x14ac:dyDescent="0.3"/>
    <row r="15" spans="2:9" s="1" customFormat="1" ht="15" customHeight="1" x14ac:dyDescent="0.3">
      <c r="B15" s="3" t="s">
        <v>435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Bot="1" x14ac:dyDescent="0.35">
      <c r="B18" s="188" t="s">
        <v>57</v>
      </c>
      <c r="C18" s="189">
        <v>2220.9999999999995</v>
      </c>
      <c r="D18" s="189">
        <v>598.00000000000011</v>
      </c>
      <c r="E18" s="152">
        <f>SUM(B18:D18)</f>
        <v>2818.9999999999995</v>
      </c>
    </row>
    <row r="19" spans="2:10" ht="15" customHeight="1" thickTop="1" x14ac:dyDescent="0.3">
      <c r="B19" s="178" t="s">
        <v>407</v>
      </c>
      <c r="C19" s="158"/>
      <c r="D19" s="158"/>
      <c r="E19" s="152"/>
      <c r="J19" s="1"/>
    </row>
    <row r="20" spans="2:10" ht="15" customHeight="1" x14ac:dyDescent="0.3">
      <c r="B20" s="179" t="s">
        <v>582</v>
      </c>
      <c r="C20" s="173">
        <v>1815.1089105266947</v>
      </c>
      <c r="D20" s="173">
        <v>354.53126142664951</v>
      </c>
      <c r="E20" s="152">
        <f>SUM(C20:D20)</f>
        <v>2169.6401719533442</v>
      </c>
      <c r="F20" s="214"/>
      <c r="G20" s="214"/>
      <c r="H20" s="214"/>
      <c r="J20" s="1"/>
    </row>
    <row r="21" spans="2:10" ht="15" customHeight="1" x14ac:dyDescent="0.3">
      <c r="B21" s="179" t="s">
        <v>583</v>
      </c>
      <c r="C21" s="173">
        <v>170.83232482128324</v>
      </c>
      <c r="D21" s="173">
        <v>52.748437975837625</v>
      </c>
      <c r="E21" s="152">
        <f t="shared" ref="E21:E53" si="0">SUM(C21:D21)</f>
        <v>223.58076279712085</v>
      </c>
      <c r="F21" s="214"/>
      <c r="G21" s="214"/>
      <c r="H21" s="214"/>
      <c r="J21" s="1"/>
    </row>
    <row r="22" spans="2:10" ht="15" customHeight="1" x14ac:dyDescent="0.3">
      <c r="B22" s="179" t="s">
        <v>584</v>
      </c>
      <c r="C22" s="173">
        <v>69.536029850447079</v>
      </c>
      <c r="D22" s="173">
        <v>30.037746896148288</v>
      </c>
      <c r="E22" s="152">
        <f t="shared" si="0"/>
        <v>99.573776746595371</v>
      </c>
      <c r="F22" s="214"/>
      <c r="G22" s="214"/>
      <c r="H22" s="214"/>
      <c r="J22" s="1"/>
    </row>
    <row r="23" spans="2:10" ht="15" customHeight="1" x14ac:dyDescent="0.3">
      <c r="B23" s="179" t="s">
        <v>585</v>
      </c>
      <c r="C23" s="173">
        <v>42.556518501382897</v>
      </c>
      <c r="D23" s="173">
        <v>0</v>
      </c>
      <c r="E23" s="152">
        <f t="shared" si="0"/>
        <v>42.556518501382897</v>
      </c>
      <c r="F23" s="214"/>
      <c r="G23" s="214"/>
      <c r="H23" s="214"/>
      <c r="J23" s="1"/>
    </row>
    <row r="24" spans="2:10" ht="15" customHeight="1" x14ac:dyDescent="0.3">
      <c r="B24" s="179" t="s">
        <v>586</v>
      </c>
      <c r="C24" s="173">
        <v>63.142334279580361</v>
      </c>
      <c r="D24" s="173">
        <v>116.77418874430921</v>
      </c>
      <c r="E24" s="152">
        <f t="shared" si="0"/>
        <v>179.91652302388957</v>
      </c>
      <c r="F24" s="214"/>
      <c r="G24" s="214"/>
      <c r="H24" s="214"/>
      <c r="J24" s="1"/>
    </row>
    <row r="25" spans="2:10" ht="15" customHeight="1" thickBot="1" x14ac:dyDescent="0.35">
      <c r="B25" s="179" t="s">
        <v>587</v>
      </c>
      <c r="C25" s="173">
        <v>59.823882020612047</v>
      </c>
      <c r="D25" s="173">
        <v>43.908364957055326</v>
      </c>
      <c r="E25" s="152">
        <f t="shared" si="0"/>
        <v>103.73224697766737</v>
      </c>
      <c r="F25" s="214"/>
      <c r="G25" s="214"/>
      <c r="H25" s="214"/>
      <c r="J25" s="1"/>
    </row>
    <row r="26" spans="2:10" ht="15" customHeight="1" thickTop="1" x14ac:dyDescent="0.3">
      <c r="B26" s="178" t="s">
        <v>419</v>
      </c>
      <c r="C26" s="181"/>
      <c r="D26" s="181"/>
      <c r="E26" s="152"/>
      <c r="J26" s="1"/>
    </row>
    <row r="27" spans="2:10" ht="15" customHeight="1" x14ac:dyDescent="0.3">
      <c r="B27" s="179" t="s">
        <v>292</v>
      </c>
      <c r="C27" s="173">
        <v>649.20162483406511</v>
      </c>
      <c r="D27" s="173">
        <v>136.12349588247002</v>
      </c>
      <c r="E27" s="152">
        <f t="shared" si="0"/>
        <v>785.32512071653514</v>
      </c>
      <c r="J27" s="1"/>
    </row>
    <row r="28" spans="2:10" ht="15" customHeight="1" x14ac:dyDescent="0.3">
      <c r="B28" s="179" t="s">
        <v>295</v>
      </c>
      <c r="C28" s="173">
        <v>1562.018532329022</v>
      </c>
      <c r="D28" s="173">
        <v>448.34460406494668</v>
      </c>
      <c r="E28" s="152">
        <f t="shared" si="0"/>
        <v>2010.3631363939687</v>
      </c>
      <c r="J28" s="1"/>
    </row>
    <row r="29" spans="2:10" ht="15" customHeight="1" thickBot="1" x14ac:dyDescent="0.35">
      <c r="B29" s="179" t="s">
        <v>420</v>
      </c>
      <c r="C29" s="173">
        <v>9.7798428369129784</v>
      </c>
      <c r="D29" s="173">
        <v>13.531900052583374</v>
      </c>
      <c r="E29" s="152">
        <f t="shared" si="0"/>
        <v>23.311742889496351</v>
      </c>
      <c r="J29" s="1"/>
    </row>
    <row r="30" spans="2:10" ht="15" customHeight="1" thickBot="1" x14ac:dyDescent="0.35">
      <c r="B30" s="185" t="s">
        <v>421</v>
      </c>
      <c r="C30" s="186">
        <v>1078.0924539505777</v>
      </c>
      <c r="D30" s="186">
        <v>148.02287125125929</v>
      </c>
      <c r="E30" s="152">
        <f t="shared" si="0"/>
        <v>1226.1153252018371</v>
      </c>
      <c r="J30" s="1"/>
    </row>
    <row r="31" spans="2:10" ht="15" customHeight="1" thickBot="1" x14ac:dyDescent="0.35">
      <c r="B31" s="185" t="s">
        <v>422</v>
      </c>
      <c r="C31" s="186">
        <v>1448.5305405550257</v>
      </c>
      <c r="D31" s="186">
        <v>304.3367710708892</v>
      </c>
      <c r="E31" s="152">
        <f t="shared" si="0"/>
        <v>1752.8673116259149</v>
      </c>
      <c r="J31" s="1"/>
    </row>
    <row r="32" spans="2:10" ht="15" customHeight="1" thickTop="1" x14ac:dyDescent="0.3">
      <c r="B32" s="178" t="s">
        <v>423</v>
      </c>
      <c r="C32" s="158"/>
      <c r="D32" s="158"/>
      <c r="E32" s="152"/>
      <c r="J32" s="1"/>
    </row>
    <row r="33" spans="2:10" ht="15" customHeight="1" x14ac:dyDescent="0.3">
      <c r="B33" s="179" t="s">
        <v>588</v>
      </c>
      <c r="C33" s="173">
        <v>153.86985146756624</v>
      </c>
      <c r="D33" s="173">
        <v>598.00000000000011</v>
      </c>
      <c r="E33" s="152">
        <f t="shared" si="0"/>
        <v>751.86985146756638</v>
      </c>
      <c r="J33" s="1"/>
    </row>
    <row r="34" spans="2:10" ht="15" customHeight="1" x14ac:dyDescent="0.3">
      <c r="B34" s="179" t="s">
        <v>206</v>
      </c>
      <c r="C34" s="173">
        <v>366.39707006503085</v>
      </c>
      <c r="D34" s="173">
        <v>152.3150492720946</v>
      </c>
      <c r="E34" s="152">
        <f t="shared" si="0"/>
        <v>518.71211933712539</v>
      </c>
      <c r="J34" s="1"/>
    </row>
    <row r="35" spans="2:10" ht="15" customHeight="1" x14ac:dyDescent="0.3">
      <c r="B35" s="179" t="s">
        <v>424</v>
      </c>
      <c r="C35" s="173">
        <v>333.24474489442252</v>
      </c>
      <c r="D35" s="173">
        <v>0</v>
      </c>
      <c r="E35" s="152">
        <f t="shared" si="0"/>
        <v>333.24474489442252</v>
      </c>
      <c r="J35" s="1"/>
    </row>
    <row r="36" spans="2:10" ht="15" customHeight="1" thickBot="1" x14ac:dyDescent="0.35">
      <c r="B36" s="179" t="s">
        <v>425</v>
      </c>
      <c r="C36" s="173">
        <v>1367.4883335729805</v>
      </c>
      <c r="D36" s="173">
        <v>59.624973617280745</v>
      </c>
      <c r="E36" s="152">
        <f t="shared" si="0"/>
        <v>1427.1133071902614</v>
      </c>
      <c r="J36" s="1"/>
    </row>
    <row r="37" spans="2:10" ht="15" customHeight="1" thickTop="1" x14ac:dyDescent="0.3">
      <c r="B37" s="178" t="s">
        <v>426</v>
      </c>
      <c r="C37" s="158"/>
      <c r="D37" s="158"/>
      <c r="E37" s="152"/>
      <c r="J37" s="1"/>
    </row>
    <row r="38" spans="2:10" ht="15" customHeight="1" x14ac:dyDescent="0.3">
      <c r="B38" s="179" t="s">
        <v>588</v>
      </c>
      <c r="C38" s="173">
        <v>205.21053798171681</v>
      </c>
      <c r="D38" s="173">
        <v>0</v>
      </c>
      <c r="E38" s="152">
        <f t="shared" si="0"/>
        <v>205.21053798171681</v>
      </c>
      <c r="J38" s="1"/>
    </row>
    <row r="39" spans="2:10" ht="15" customHeight="1" x14ac:dyDescent="0.3">
      <c r="B39" s="179" t="s">
        <v>206</v>
      </c>
      <c r="C39" s="173">
        <v>270.05738540501324</v>
      </c>
      <c r="D39" s="173">
        <v>32.244654993918033</v>
      </c>
      <c r="E39" s="152">
        <f t="shared" si="0"/>
        <v>302.30204039893124</v>
      </c>
      <c r="J39" s="1"/>
    </row>
    <row r="40" spans="2:10" ht="15" customHeight="1" x14ac:dyDescent="0.3">
      <c r="B40" s="179" t="s">
        <v>424</v>
      </c>
      <c r="C40" s="173">
        <v>379.63863400578168</v>
      </c>
      <c r="D40" s="173">
        <v>79.021183369106438</v>
      </c>
      <c r="E40" s="152">
        <f t="shared" si="0"/>
        <v>458.65981737488812</v>
      </c>
      <c r="J40" s="1"/>
    </row>
    <row r="41" spans="2:10" ht="15" customHeight="1" thickBot="1" x14ac:dyDescent="0.35">
      <c r="B41" s="179" t="s">
        <v>425</v>
      </c>
      <c r="C41" s="173">
        <v>1359.866573846155</v>
      </c>
      <c r="D41" s="173">
        <v>486.73416163697561</v>
      </c>
      <c r="E41" s="152">
        <f t="shared" si="0"/>
        <v>1846.6007354831306</v>
      </c>
      <c r="J41" s="1"/>
    </row>
    <row r="42" spans="2:10" ht="15" customHeight="1" thickTop="1" x14ac:dyDescent="0.3">
      <c r="B42" s="178" t="s">
        <v>427</v>
      </c>
      <c r="C42" s="158"/>
      <c r="D42" s="158"/>
      <c r="E42" s="152"/>
      <c r="J42" s="1"/>
    </row>
    <row r="43" spans="2:10" ht="15" customHeight="1" x14ac:dyDescent="0.3">
      <c r="B43" s="179" t="s">
        <v>588</v>
      </c>
      <c r="C43" s="173">
        <v>193.78648191079679</v>
      </c>
      <c r="D43" s="173">
        <v>0</v>
      </c>
      <c r="E43" s="152">
        <f t="shared" si="0"/>
        <v>193.78648191079679</v>
      </c>
      <c r="J43" s="1"/>
    </row>
    <row r="44" spans="2:10" ht="15" customHeight="1" x14ac:dyDescent="0.3">
      <c r="B44" s="179" t="s">
        <v>206</v>
      </c>
      <c r="C44" s="173">
        <v>192.44861491019523</v>
      </c>
      <c r="D44" s="173">
        <v>32.244654993918033</v>
      </c>
      <c r="E44" s="152">
        <f t="shared" si="0"/>
        <v>224.69326990411327</v>
      </c>
      <c r="J44" s="1"/>
    </row>
    <row r="45" spans="2:10" ht="15" customHeight="1" x14ac:dyDescent="0.3">
      <c r="B45" s="179" t="s">
        <v>424</v>
      </c>
      <c r="C45" s="173">
        <v>305.92777538032601</v>
      </c>
      <c r="D45" s="173">
        <v>79.021183369106438</v>
      </c>
      <c r="E45" s="152">
        <f t="shared" si="0"/>
        <v>384.94895874943245</v>
      </c>
      <c r="J45" s="1"/>
    </row>
    <row r="46" spans="2:10" ht="15" customHeight="1" thickBot="1" x14ac:dyDescent="0.35">
      <c r="B46" s="179" t="s">
        <v>425</v>
      </c>
      <c r="C46" s="173">
        <v>1528.8371277986821</v>
      </c>
      <c r="D46" s="173">
        <v>486.73416163697561</v>
      </c>
      <c r="E46" s="152">
        <f t="shared" si="0"/>
        <v>2015.5712894356577</v>
      </c>
      <c r="J46" s="1"/>
    </row>
    <row r="47" spans="2:10" ht="15" customHeight="1" thickTop="1" x14ac:dyDescent="0.3">
      <c r="B47" s="178" t="s">
        <v>433</v>
      </c>
      <c r="C47" s="158"/>
      <c r="D47" s="158"/>
      <c r="E47" s="152"/>
      <c r="J47" s="1"/>
    </row>
    <row r="48" spans="2:10" ht="15" customHeight="1" x14ac:dyDescent="0.3">
      <c r="B48" s="179" t="s">
        <v>428</v>
      </c>
      <c r="C48" s="173">
        <v>840.00410247406603</v>
      </c>
      <c r="D48" s="173">
        <v>200.60308405684094</v>
      </c>
      <c r="E48" s="152">
        <f t="shared" si="0"/>
        <v>1040.607186530907</v>
      </c>
      <c r="J48" s="1"/>
    </row>
    <row r="49" spans="2:10" ht="15" customHeight="1" x14ac:dyDescent="0.3">
      <c r="B49" s="179" t="s">
        <v>429</v>
      </c>
      <c r="C49" s="173">
        <v>733.25566989998117</v>
      </c>
      <c r="D49" s="173">
        <v>289.48114052558412</v>
      </c>
      <c r="E49" s="152">
        <f t="shared" si="0"/>
        <v>1022.7368104255653</v>
      </c>
      <c r="J49" s="1"/>
    </row>
    <row r="50" spans="2:10" ht="15" customHeight="1" x14ac:dyDescent="0.3">
      <c r="B50" s="179" t="s">
        <v>430</v>
      </c>
      <c r="C50" s="173">
        <v>365.40929616777942</v>
      </c>
      <c r="D50" s="173">
        <v>54.026845116094059</v>
      </c>
      <c r="E50" s="152">
        <f t="shared" si="0"/>
        <v>419.4361412838735</v>
      </c>
      <c r="J50" s="1"/>
    </row>
    <row r="51" spans="2:10" ht="15" customHeight="1" x14ac:dyDescent="0.3">
      <c r="B51" s="179" t="s">
        <v>431</v>
      </c>
      <c r="C51" s="173">
        <v>80.9474985266814</v>
      </c>
      <c r="D51" s="173">
        <v>24.499622770216082</v>
      </c>
      <c r="E51" s="152">
        <f t="shared" si="0"/>
        <v>105.44712129689748</v>
      </c>
      <c r="J51" s="1"/>
    </row>
    <row r="52" spans="2:10" ht="15" customHeight="1" x14ac:dyDescent="0.3">
      <c r="B52" s="179" t="s">
        <v>432</v>
      </c>
      <c r="C52" s="173">
        <v>65.766967589776002</v>
      </c>
      <c r="D52" s="173">
        <v>14.033079739296031</v>
      </c>
      <c r="E52" s="152">
        <f t="shared" si="0"/>
        <v>79.800047329072029</v>
      </c>
      <c r="J52" s="1"/>
    </row>
    <row r="53" spans="2:10" ht="15" customHeight="1" thickBot="1" x14ac:dyDescent="0.35">
      <c r="B53" s="180" t="s">
        <v>173</v>
      </c>
      <c r="C53" s="153">
        <v>135.61646534171601</v>
      </c>
      <c r="D53" s="153">
        <v>15.356227791968823</v>
      </c>
      <c r="E53" s="152">
        <f t="shared" si="0"/>
        <v>150.97269313368483</v>
      </c>
      <c r="J53" s="1"/>
    </row>
    <row r="54" spans="2:10" s="1" customFormat="1" ht="15" customHeight="1" x14ac:dyDescent="0.3">
      <c r="B54" s="7"/>
      <c r="C54" s="26"/>
      <c r="D54" s="26"/>
      <c r="E54" s="18"/>
      <c r="F54" s="18"/>
      <c r="G54"/>
      <c r="H54"/>
      <c r="I54"/>
    </row>
    <row r="55" spans="2:10" ht="15" customHeight="1" x14ac:dyDescent="0.3">
      <c r="J55" s="1"/>
    </row>
    <row r="56" spans="2:10" ht="15" customHeight="1" x14ac:dyDescent="0.3">
      <c r="J56" s="1"/>
    </row>
    <row r="57" spans="2:10" ht="15" customHeight="1" x14ac:dyDescent="0.3">
      <c r="B57" s="3" t="s">
        <v>436</v>
      </c>
      <c r="C57" s="1"/>
      <c r="D57" s="1"/>
      <c r="E57" s="1"/>
      <c r="F57" s="1"/>
      <c r="G57" s="1"/>
      <c r="H57" s="1"/>
      <c r="I57" s="1"/>
      <c r="J57" s="1"/>
    </row>
    <row r="58" spans="2:10" ht="15" customHeight="1" thickBot="1" x14ac:dyDescent="0.35">
      <c r="B58" s="2"/>
      <c r="C58" s="1"/>
      <c r="D58" s="1"/>
      <c r="E58" s="1"/>
      <c r="F58" s="1"/>
      <c r="G58" s="1"/>
      <c r="H58" s="1"/>
      <c r="I58" s="1"/>
      <c r="J58" s="1"/>
    </row>
    <row r="59" spans="2:10" ht="30" customHeight="1" thickBot="1" x14ac:dyDescent="0.35">
      <c r="B59" s="76" t="s">
        <v>33</v>
      </c>
      <c r="C59" s="167" t="s">
        <v>245</v>
      </c>
      <c r="D59" s="167" t="s">
        <v>246</v>
      </c>
      <c r="E59" s="167" t="s">
        <v>247</v>
      </c>
      <c r="F59" s="167" t="s">
        <v>248</v>
      </c>
      <c r="G59" s="167" t="s">
        <v>249</v>
      </c>
      <c r="H59" s="147" t="s">
        <v>1</v>
      </c>
      <c r="I59" s="1"/>
      <c r="J59" s="1"/>
    </row>
    <row r="60" spans="2:10" ht="15" customHeight="1" thickBot="1" x14ac:dyDescent="0.35">
      <c r="B60" s="188" t="s">
        <v>57</v>
      </c>
      <c r="C60" s="189">
        <v>444.50690209230385</v>
      </c>
      <c r="D60" s="189">
        <v>441.78887736118099</v>
      </c>
      <c r="E60" s="189">
        <v>452.32651913379618</v>
      </c>
      <c r="F60" s="189">
        <v>440.2434737287864</v>
      </c>
      <c r="G60" s="189">
        <v>442.13422768393247</v>
      </c>
      <c r="H60" s="152">
        <f>SUM(C60:G60)</f>
        <v>2220.9999999999995</v>
      </c>
      <c r="I60" s="1"/>
      <c r="J60" s="1"/>
    </row>
    <row r="61" spans="2:10" ht="15" customHeight="1" thickTop="1" x14ac:dyDescent="0.3">
      <c r="B61" s="178" t="s">
        <v>407</v>
      </c>
      <c r="C61" s="158"/>
      <c r="D61" s="158"/>
      <c r="E61" s="158"/>
      <c r="F61" s="158"/>
      <c r="G61" s="158"/>
      <c r="H61" s="174"/>
      <c r="J61" s="1"/>
    </row>
    <row r="62" spans="2:10" ht="15" customHeight="1" x14ac:dyDescent="0.3">
      <c r="B62" s="179" t="s">
        <v>408</v>
      </c>
      <c r="C62" s="173">
        <v>352.87999868641083</v>
      </c>
      <c r="D62" s="173">
        <v>368.39698034323629</v>
      </c>
      <c r="E62" s="173">
        <v>369.84858306954965</v>
      </c>
      <c r="F62" s="173">
        <v>372.64368970258778</v>
      </c>
      <c r="G62" s="173">
        <v>351.33965872491001</v>
      </c>
      <c r="H62" s="174">
        <v>1815.1089105266947</v>
      </c>
      <c r="J62" s="1"/>
    </row>
    <row r="63" spans="2:10" ht="15" customHeight="1" x14ac:dyDescent="0.3">
      <c r="B63" s="179" t="s">
        <v>409</v>
      </c>
      <c r="C63" s="173">
        <v>5.4413572507957273</v>
      </c>
      <c r="D63" s="173">
        <v>33.301502067523437</v>
      </c>
      <c r="E63" s="173">
        <v>55.13809150692466</v>
      </c>
      <c r="F63" s="173">
        <v>44.858540554051238</v>
      </c>
      <c r="G63" s="173">
        <v>32.092833441988169</v>
      </c>
      <c r="H63" s="174">
        <v>170.83232482128324</v>
      </c>
      <c r="J63" s="1"/>
    </row>
    <row r="64" spans="2:10" ht="15" customHeight="1" x14ac:dyDescent="0.3">
      <c r="B64" s="179" t="s">
        <v>410</v>
      </c>
      <c r="C64" s="173">
        <v>31.607617759162409</v>
      </c>
      <c r="D64" s="173">
        <v>0</v>
      </c>
      <c r="E64" s="173">
        <v>10.083824016908993</v>
      </c>
      <c r="F64" s="173">
        <v>11.293413544139327</v>
      </c>
      <c r="G64" s="173">
        <v>16.551174530236349</v>
      </c>
      <c r="H64" s="176">
        <v>69.536029850447079</v>
      </c>
      <c r="J64" s="1"/>
    </row>
    <row r="65" spans="2:10" ht="15" customHeight="1" x14ac:dyDescent="0.3">
      <c r="B65" s="179" t="s">
        <v>411</v>
      </c>
      <c r="C65" s="173">
        <v>0</v>
      </c>
      <c r="D65" s="173">
        <v>9.7798428369129784</v>
      </c>
      <c r="E65" s="173">
        <v>11.029151779079774</v>
      </c>
      <c r="F65" s="173">
        <v>0</v>
      </c>
      <c r="G65" s="173">
        <v>21.747523885390141</v>
      </c>
      <c r="H65" s="176">
        <v>42.556518501382897</v>
      </c>
      <c r="J65" s="1"/>
    </row>
    <row r="66" spans="2:10" ht="15" customHeight="1" x14ac:dyDescent="0.3">
      <c r="B66" s="179" t="s">
        <v>412</v>
      </c>
      <c r="C66" s="173">
        <v>36.115730473033473</v>
      </c>
      <c r="D66" s="173">
        <v>0</v>
      </c>
      <c r="E66" s="173">
        <v>6.2268687613330655</v>
      </c>
      <c r="F66" s="173">
        <v>11.447829928007883</v>
      </c>
      <c r="G66" s="173">
        <v>9.3519051172059395</v>
      </c>
      <c r="H66" s="176">
        <v>63.142334279580361</v>
      </c>
      <c r="J66" s="1"/>
    </row>
    <row r="67" spans="2:10" ht="15" customHeight="1" thickBot="1" x14ac:dyDescent="0.35">
      <c r="B67" s="179" t="s">
        <v>417</v>
      </c>
      <c r="C67" s="173">
        <v>18.462197922901485</v>
      </c>
      <c r="D67" s="173">
        <v>30.310552113508379</v>
      </c>
      <c r="E67" s="173">
        <v>0</v>
      </c>
      <c r="F67" s="173">
        <v>0</v>
      </c>
      <c r="G67" s="173">
        <v>11.05113198420219</v>
      </c>
      <c r="H67" s="176">
        <v>59.823882020612047</v>
      </c>
      <c r="J67" s="1"/>
    </row>
    <row r="68" spans="2:10" ht="15" customHeight="1" thickTop="1" x14ac:dyDescent="0.3">
      <c r="B68" s="178" t="s">
        <v>419</v>
      </c>
      <c r="C68" s="181"/>
      <c r="D68" s="181"/>
      <c r="E68" s="181"/>
      <c r="F68" s="181"/>
      <c r="G68" s="181"/>
      <c r="H68" s="176"/>
      <c r="J68" s="1"/>
    </row>
    <row r="69" spans="2:10" ht="14.25" customHeight="1" x14ac:dyDescent="0.3">
      <c r="B69" s="179" t="s">
        <v>292</v>
      </c>
      <c r="C69" s="173">
        <v>162.94514176610639</v>
      </c>
      <c r="D69" s="173">
        <v>128.13952951351027</v>
      </c>
      <c r="E69" s="173">
        <v>118.38415653172153</v>
      </c>
      <c r="F69" s="173">
        <v>136.00375522260833</v>
      </c>
      <c r="G69" s="173">
        <v>103.72904180011864</v>
      </c>
      <c r="H69" s="174">
        <v>649.20162483406511</v>
      </c>
      <c r="J69" s="1"/>
    </row>
    <row r="70" spans="2:10" ht="15" customHeight="1" x14ac:dyDescent="0.3">
      <c r="B70" s="179" t="s">
        <v>295</v>
      </c>
      <c r="C70" s="173">
        <v>281.56176032619749</v>
      </c>
      <c r="D70" s="173">
        <v>303.86950501075779</v>
      </c>
      <c r="E70" s="173">
        <v>333.94236260207464</v>
      </c>
      <c r="F70" s="173">
        <v>304.23971850617784</v>
      </c>
      <c r="G70" s="173">
        <v>338.40518588381417</v>
      </c>
      <c r="H70" s="176">
        <v>1562.018532329022</v>
      </c>
      <c r="J70" s="1"/>
    </row>
    <row r="71" spans="2:10" ht="15" customHeight="1" thickBot="1" x14ac:dyDescent="0.35">
      <c r="B71" s="179" t="s">
        <v>420</v>
      </c>
      <c r="C71" s="173">
        <v>0</v>
      </c>
      <c r="D71" s="173">
        <v>9.7798428369129784</v>
      </c>
      <c r="E71" s="173">
        <v>0</v>
      </c>
      <c r="F71" s="173">
        <v>0</v>
      </c>
      <c r="G71" s="173">
        <v>0</v>
      </c>
      <c r="H71" s="176">
        <v>9.7798428369129784</v>
      </c>
      <c r="J71" s="1"/>
    </row>
    <row r="72" spans="2:10" ht="15" customHeight="1" thickBot="1" x14ac:dyDescent="0.35">
      <c r="B72" s="185" t="s">
        <v>421</v>
      </c>
      <c r="C72" s="186">
        <v>86.740789119726543</v>
      </c>
      <c r="D72" s="186">
        <v>204.23075368821156</v>
      </c>
      <c r="E72" s="186">
        <v>212.34666695197299</v>
      </c>
      <c r="F72" s="186">
        <v>272.73569997231283</v>
      </c>
      <c r="G72" s="187">
        <v>302.03854421835365</v>
      </c>
      <c r="H72" s="152">
        <v>1078.0924539505777</v>
      </c>
    </row>
    <row r="73" spans="2:10" ht="15" customHeight="1" thickBot="1" x14ac:dyDescent="0.35">
      <c r="B73" s="185" t="s">
        <v>422</v>
      </c>
      <c r="C73" s="186">
        <v>227.90346055234207</v>
      </c>
      <c r="D73" s="186">
        <v>221.01768567776011</v>
      </c>
      <c r="E73" s="186">
        <v>350.33681183407822</v>
      </c>
      <c r="F73" s="186">
        <v>319.12671972430877</v>
      </c>
      <c r="G73" s="187">
        <v>330.14586276653665</v>
      </c>
      <c r="H73" s="152">
        <v>1448.5305405550257</v>
      </c>
    </row>
    <row r="74" spans="2:10" ht="15" customHeight="1" thickTop="1" x14ac:dyDescent="0.3">
      <c r="B74" s="178" t="s">
        <v>423</v>
      </c>
      <c r="C74" s="158"/>
      <c r="D74" s="158"/>
      <c r="E74" s="158"/>
      <c r="F74" s="158"/>
      <c r="G74" s="158"/>
      <c r="H74" s="174"/>
      <c r="J74" s="1"/>
    </row>
    <row r="75" spans="2:10" ht="15" customHeight="1" x14ac:dyDescent="0.3">
      <c r="B75" s="179" t="s">
        <v>588</v>
      </c>
      <c r="C75" s="173">
        <v>0</v>
      </c>
      <c r="D75" s="173">
        <v>0</v>
      </c>
      <c r="E75" s="173">
        <v>0</v>
      </c>
      <c r="F75" s="173">
        <v>61.320149850415142</v>
      </c>
      <c r="G75" s="173">
        <v>92.549701617151101</v>
      </c>
      <c r="H75" s="174">
        <v>153.86985146756624</v>
      </c>
      <c r="J75" s="1"/>
    </row>
    <row r="76" spans="2:10" ht="15" customHeight="1" x14ac:dyDescent="0.3">
      <c r="B76" s="179" t="s">
        <v>206</v>
      </c>
      <c r="C76" s="173">
        <v>0</v>
      </c>
      <c r="D76" s="173">
        <v>18.485402501307302</v>
      </c>
      <c r="E76" s="173">
        <v>97.877800788588388</v>
      </c>
      <c r="F76" s="173">
        <v>88.559707945442867</v>
      </c>
      <c r="G76" s="173">
        <v>161.47415882969227</v>
      </c>
      <c r="H76" s="174">
        <v>366.39707006503085</v>
      </c>
      <c r="J76" s="1"/>
    </row>
    <row r="77" spans="2:10" ht="15" customHeight="1" x14ac:dyDescent="0.3">
      <c r="B77" s="179" t="s">
        <v>424</v>
      </c>
      <c r="C77" s="173">
        <v>40.034886924023027</v>
      </c>
      <c r="D77" s="173">
        <v>69.854142950304521</v>
      </c>
      <c r="E77" s="173">
        <v>73.607381626021947</v>
      </c>
      <c r="F77" s="173">
        <v>82.860281670821323</v>
      </c>
      <c r="G77" s="173">
        <v>66.888051723251706</v>
      </c>
      <c r="H77" s="176">
        <v>333.24474489442252</v>
      </c>
    </row>
    <row r="78" spans="2:10" ht="15" customHeight="1" thickBot="1" x14ac:dyDescent="0.35">
      <c r="B78" s="179" t="s">
        <v>425</v>
      </c>
      <c r="C78" s="173">
        <v>404.47201516828085</v>
      </c>
      <c r="D78" s="173">
        <v>353.4493319095692</v>
      </c>
      <c r="E78" s="173">
        <v>280.8413367191859</v>
      </c>
      <c r="F78" s="173">
        <v>207.50333426210693</v>
      </c>
      <c r="G78" s="173">
        <v>121.22231551383761</v>
      </c>
      <c r="H78" s="176">
        <v>1367.4883335729805</v>
      </c>
      <c r="J78" s="1"/>
    </row>
    <row r="79" spans="2:10" ht="15" customHeight="1" thickTop="1" x14ac:dyDescent="0.3">
      <c r="B79" s="178" t="s">
        <v>426</v>
      </c>
      <c r="C79" s="158"/>
      <c r="D79" s="158"/>
      <c r="E79" s="158"/>
      <c r="F79" s="158"/>
      <c r="G79" s="158"/>
      <c r="H79" s="174"/>
      <c r="J79" s="1"/>
    </row>
    <row r="80" spans="2:10" ht="14.25" customHeight="1" x14ac:dyDescent="0.3">
      <c r="B80" s="179" t="s">
        <v>588</v>
      </c>
      <c r="C80" s="173">
        <v>0</v>
      </c>
      <c r="D80" s="173">
        <v>23.215822037312559</v>
      </c>
      <c r="E80" s="173">
        <v>13.870159827756169</v>
      </c>
      <c r="F80" s="173">
        <v>54.908930099435615</v>
      </c>
      <c r="G80" s="173">
        <v>113.21562601721246</v>
      </c>
      <c r="H80" s="174">
        <v>205.21053798171681</v>
      </c>
      <c r="J80" s="1"/>
    </row>
    <row r="81" spans="2:10" ht="15" customHeight="1" x14ac:dyDescent="0.3">
      <c r="B81" s="179" t="s">
        <v>206</v>
      </c>
      <c r="C81" s="173">
        <v>0</v>
      </c>
      <c r="D81" s="173">
        <v>11.902935811372551</v>
      </c>
      <c r="E81" s="173">
        <v>74.092240643420283</v>
      </c>
      <c r="F81" s="173">
        <v>91.357815019847081</v>
      </c>
      <c r="G81" s="173">
        <v>92.704393930373342</v>
      </c>
      <c r="H81" s="174">
        <v>270.05738540501324</v>
      </c>
    </row>
    <row r="82" spans="2:10" ht="15" customHeight="1" x14ac:dyDescent="0.3">
      <c r="B82" s="179" t="s">
        <v>424</v>
      </c>
      <c r="C82" s="173">
        <v>46.91441677233697</v>
      </c>
      <c r="D82" s="173">
        <v>70.283280945395646</v>
      </c>
      <c r="E82" s="173">
        <v>56.953976114612679</v>
      </c>
      <c r="F82" s="173">
        <v>123.4456206581381</v>
      </c>
      <c r="G82" s="173">
        <v>82.041339515298318</v>
      </c>
      <c r="H82" s="176">
        <v>379.63863400578168</v>
      </c>
    </row>
    <row r="83" spans="2:10" ht="15" customHeight="1" thickBot="1" x14ac:dyDescent="0.35">
      <c r="B83" s="179" t="s">
        <v>425</v>
      </c>
      <c r="C83" s="173">
        <v>397.5924853199669</v>
      </c>
      <c r="D83" s="173">
        <v>336.3868385671002</v>
      </c>
      <c r="E83" s="173">
        <v>301.18327378667402</v>
      </c>
      <c r="F83" s="173">
        <v>170.53110795136547</v>
      </c>
      <c r="G83" s="173">
        <v>154.17286822104862</v>
      </c>
      <c r="H83" s="176">
        <v>1359.866573846155</v>
      </c>
    </row>
    <row r="84" spans="2:10" ht="15" customHeight="1" thickTop="1" x14ac:dyDescent="0.3">
      <c r="B84" s="178" t="s">
        <v>427</v>
      </c>
      <c r="C84" s="158"/>
      <c r="D84" s="158"/>
      <c r="E84" s="158"/>
      <c r="F84" s="158"/>
      <c r="G84" s="158"/>
      <c r="H84" s="174"/>
    </row>
    <row r="85" spans="2:10" ht="15" customHeight="1" x14ac:dyDescent="0.3">
      <c r="B85" s="179" t="s">
        <v>588</v>
      </c>
      <c r="C85" s="173">
        <v>0</v>
      </c>
      <c r="D85" s="173">
        <v>20.375633522014404</v>
      </c>
      <c r="E85" s="173">
        <v>13.870159827756169</v>
      </c>
      <c r="F85" s="173">
        <v>55.528144507350675</v>
      </c>
      <c r="G85" s="173">
        <v>104.01254405367557</v>
      </c>
      <c r="H85" s="174">
        <v>193.78648191079679</v>
      </c>
    </row>
    <row r="86" spans="2:10" ht="15" customHeight="1" x14ac:dyDescent="0.3">
      <c r="B86" s="179" t="s">
        <v>206</v>
      </c>
      <c r="C86" s="173">
        <v>0</v>
      </c>
      <c r="D86" s="173">
        <v>11.902935811372551</v>
      </c>
      <c r="E86" s="173">
        <v>30.610390698805698</v>
      </c>
      <c r="F86" s="173">
        <v>49.882524534097435</v>
      </c>
      <c r="G86" s="173">
        <v>100.05276386591956</v>
      </c>
      <c r="H86" s="174">
        <v>192.44861491019523</v>
      </c>
    </row>
    <row r="87" spans="2:10" ht="15" customHeight="1" x14ac:dyDescent="0.3">
      <c r="B87" s="179" t="s">
        <v>424</v>
      </c>
      <c r="C87" s="173">
        <v>35.594230242829823</v>
      </c>
      <c r="D87" s="173">
        <v>46.751183515676971</v>
      </c>
      <c r="E87" s="173">
        <v>55.274019046007531</v>
      </c>
      <c r="F87" s="173">
        <v>99.42237423170522</v>
      </c>
      <c r="G87" s="173">
        <v>68.885968344106487</v>
      </c>
      <c r="H87" s="176">
        <v>305.92777538032601</v>
      </c>
    </row>
    <row r="88" spans="2:10" ht="15" customHeight="1" thickBot="1" x14ac:dyDescent="0.35">
      <c r="B88" s="179" t="s">
        <v>425</v>
      </c>
      <c r="C88" s="173">
        <v>408.91267184947407</v>
      </c>
      <c r="D88" s="173">
        <v>362.75912451211713</v>
      </c>
      <c r="E88" s="173">
        <v>352.5719495612268</v>
      </c>
      <c r="F88" s="173">
        <v>235.41043045563296</v>
      </c>
      <c r="G88" s="173">
        <v>169.18295142023106</v>
      </c>
      <c r="H88" s="176">
        <v>1528.8371277986821</v>
      </c>
    </row>
    <row r="89" spans="2:10" ht="15" customHeight="1" thickTop="1" x14ac:dyDescent="0.3">
      <c r="B89" s="178" t="s">
        <v>433</v>
      </c>
      <c r="C89" s="158"/>
      <c r="D89" s="158"/>
      <c r="E89" s="158"/>
      <c r="F89" s="158"/>
      <c r="G89" s="158"/>
      <c r="H89" s="174"/>
      <c r="J89" s="1"/>
    </row>
    <row r="90" spans="2:10" ht="15" customHeight="1" x14ac:dyDescent="0.3">
      <c r="B90" s="179" t="s">
        <v>428</v>
      </c>
      <c r="C90" s="173">
        <v>192.86574580771904</v>
      </c>
      <c r="D90" s="173">
        <v>171.55311037663705</v>
      </c>
      <c r="E90" s="173">
        <v>190.41948366027265</v>
      </c>
      <c r="F90" s="173">
        <v>134.74266495188593</v>
      </c>
      <c r="G90" s="173">
        <v>150.42309767755131</v>
      </c>
      <c r="H90" s="174">
        <v>840.00410247406603</v>
      </c>
      <c r="J90" s="1"/>
    </row>
    <row r="91" spans="2:10" ht="15" customHeight="1" x14ac:dyDescent="0.3">
      <c r="B91" s="179" t="s">
        <v>429</v>
      </c>
      <c r="C91" s="173">
        <v>187.36280353826254</v>
      </c>
      <c r="D91" s="173">
        <v>128.56110770640768</v>
      </c>
      <c r="E91" s="173">
        <v>115.12940725949699</v>
      </c>
      <c r="F91" s="173">
        <v>152.59383637594078</v>
      </c>
      <c r="G91" s="173">
        <v>149.60851501987315</v>
      </c>
      <c r="H91" s="174">
        <v>733.25566989998117</v>
      </c>
      <c r="J91" s="1"/>
    </row>
    <row r="92" spans="2:10" ht="15" customHeight="1" x14ac:dyDescent="0.3">
      <c r="B92" s="179" t="s">
        <v>430</v>
      </c>
      <c r="C92" s="173">
        <v>30.799915174384868</v>
      </c>
      <c r="D92" s="173">
        <v>107.69284023622603</v>
      </c>
      <c r="E92" s="173">
        <v>55.270348368973664</v>
      </c>
      <c r="F92" s="173">
        <v>82.94589250454851</v>
      </c>
      <c r="G92" s="173">
        <v>88.70029988364638</v>
      </c>
      <c r="H92" s="176">
        <v>365.40929616777942</v>
      </c>
    </row>
    <row r="93" spans="2:10" ht="15" customHeight="1" x14ac:dyDescent="0.3">
      <c r="B93" s="179" t="s">
        <v>431</v>
      </c>
      <c r="C93" s="173">
        <v>0</v>
      </c>
      <c r="D93" s="173">
        <v>33.981819041910185</v>
      </c>
      <c r="E93" s="173">
        <v>37.46655929381226</v>
      </c>
      <c r="F93" s="173">
        <v>0</v>
      </c>
      <c r="G93" s="173">
        <v>9.4991201909589496</v>
      </c>
      <c r="H93" s="176">
        <v>80.9474985266814</v>
      </c>
      <c r="J93" s="1"/>
    </row>
    <row r="94" spans="2:10" ht="15" customHeight="1" x14ac:dyDescent="0.3">
      <c r="B94" s="179" t="s">
        <v>432</v>
      </c>
      <c r="C94" s="173">
        <v>0</v>
      </c>
      <c r="D94" s="173">
        <v>0</v>
      </c>
      <c r="E94" s="173">
        <v>22.282331234710355</v>
      </c>
      <c r="F94" s="173">
        <v>37.25396676006816</v>
      </c>
      <c r="G94" s="173">
        <v>6.2306695949974875</v>
      </c>
      <c r="H94" s="176">
        <v>65.766967589776002</v>
      </c>
    </row>
    <row r="95" spans="2:10" ht="15" customHeight="1" thickBot="1" x14ac:dyDescent="0.35">
      <c r="B95" s="180" t="s">
        <v>173</v>
      </c>
      <c r="C95" s="153">
        <v>33.478437571937391</v>
      </c>
      <c r="D95" s="153">
        <v>0</v>
      </c>
      <c r="E95" s="153">
        <v>31.758389316530341</v>
      </c>
      <c r="F95" s="153">
        <v>32.707113136342862</v>
      </c>
      <c r="G95" s="153">
        <v>37.672525316905428</v>
      </c>
      <c r="H95" s="176">
        <v>135.61646534171601</v>
      </c>
    </row>
    <row r="96" spans="2:10" ht="15" customHeight="1" x14ac:dyDescent="0.3">
      <c r="B96" s="7"/>
      <c r="C96" s="26"/>
      <c r="D96" s="26"/>
      <c r="E96" s="26"/>
      <c r="F96" s="26"/>
      <c r="G96" s="26"/>
    </row>
    <row r="97" spans="2:9" ht="15" customHeight="1" x14ac:dyDescent="0.3">
      <c r="B97" s="7"/>
      <c r="C97" s="26"/>
      <c r="D97" s="26"/>
      <c r="E97" s="26"/>
      <c r="F97" s="26"/>
      <c r="G97" s="26"/>
    </row>
    <row r="98" spans="2:9" ht="15" customHeight="1" x14ac:dyDescent="0.3">
      <c r="B98" s="3" t="s">
        <v>437</v>
      </c>
      <c r="C98" s="1"/>
      <c r="D98" s="1"/>
      <c r="E98" s="1"/>
      <c r="F98" s="1"/>
      <c r="G98" s="1"/>
      <c r="H98" s="1"/>
      <c r="I98" s="1"/>
    </row>
    <row r="99" spans="2:9" ht="15" customHeight="1" thickBot="1" x14ac:dyDescent="0.35">
      <c r="B99" s="2"/>
      <c r="C99" s="1"/>
      <c r="D99" s="1"/>
      <c r="E99" s="1"/>
      <c r="F99" s="1"/>
      <c r="G99" s="1"/>
      <c r="H99" s="1"/>
      <c r="I99" s="1"/>
    </row>
    <row r="100" spans="2:9" ht="25.5" customHeight="1" thickBot="1" x14ac:dyDescent="0.35">
      <c r="B100" s="76" t="s">
        <v>37</v>
      </c>
      <c r="C100" s="167" t="s">
        <v>245</v>
      </c>
      <c r="D100" s="167" t="s">
        <v>246</v>
      </c>
      <c r="E100" s="167" t="s">
        <v>250</v>
      </c>
      <c r="F100" s="147" t="s">
        <v>1</v>
      </c>
      <c r="G100" s="1"/>
      <c r="H100" s="1"/>
      <c r="I100" s="1"/>
    </row>
    <row r="101" spans="2:9" ht="15" customHeight="1" thickBot="1" x14ac:dyDescent="0.35">
      <c r="B101" s="188" t="s">
        <v>57</v>
      </c>
      <c r="C101" s="189">
        <v>337.25786376779314</v>
      </c>
      <c r="D101" s="189">
        <v>149.74213623220697</v>
      </c>
      <c r="E101" s="189">
        <v>110.99999999999997</v>
      </c>
      <c r="F101" s="152">
        <f>SUM(A101:E101)</f>
        <v>598.00000000000011</v>
      </c>
      <c r="G101" s="1"/>
      <c r="H101" s="1"/>
      <c r="I101" s="1"/>
    </row>
    <row r="102" spans="2:9" ht="15" customHeight="1" thickTop="1" x14ac:dyDescent="0.3">
      <c r="B102" s="178" t="s">
        <v>407</v>
      </c>
      <c r="C102" s="158"/>
      <c r="D102" s="158"/>
      <c r="E102" s="158"/>
      <c r="F102" s="174"/>
    </row>
    <row r="103" spans="2:9" ht="15" customHeight="1" x14ac:dyDescent="0.3">
      <c r="B103" s="179" t="s">
        <v>413</v>
      </c>
      <c r="C103" s="173">
        <v>189.44713560314688</v>
      </c>
      <c r="D103" s="173">
        <v>85.490098904433594</v>
      </c>
      <c r="E103" s="173">
        <v>79.59402691906908</v>
      </c>
      <c r="F103" s="174">
        <v>354.53126142664951</v>
      </c>
    </row>
    <row r="104" spans="2:9" ht="15" customHeight="1" x14ac:dyDescent="0.3">
      <c r="B104" s="179" t="s">
        <v>589</v>
      </c>
      <c r="C104" s="173">
        <v>50.214981006757675</v>
      </c>
      <c r="D104" s="173">
        <v>0</v>
      </c>
      <c r="E104" s="173">
        <v>2.5334569690799507</v>
      </c>
      <c r="F104" s="174">
        <v>52.748437975837625</v>
      </c>
    </row>
    <row r="105" spans="2:9" ht="15" customHeight="1" x14ac:dyDescent="0.3">
      <c r="B105" s="179" t="s">
        <v>414</v>
      </c>
      <c r="C105" s="173">
        <v>0</v>
      </c>
      <c r="D105" s="173">
        <v>30.037746896148288</v>
      </c>
      <c r="E105" s="173">
        <v>0</v>
      </c>
      <c r="F105" s="174">
        <v>30.037746896148288</v>
      </c>
    </row>
    <row r="106" spans="2:9" ht="15" customHeight="1" x14ac:dyDescent="0.3">
      <c r="B106" s="179" t="s">
        <v>415</v>
      </c>
      <c r="C106" s="173">
        <v>0</v>
      </c>
      <c r="D106" s="173">
        <v>0</v>
      </c>
      <c r="E106" s="173">
        <v>0</v>
      </c>
      <c r="F106" s="174">
        <v>0</v>
      </c>
    </row>
    <row r="107" spans="2:9" ht="15" customHeight="1" x14ac:dyDescent="0.3">
      <c r="B107" s="179" t="s">
        <v>416</v>
      </c>
      <c r="C107" s="173">
        <v>59.44617269028339</v>
      </c>
      <c r="D107" s="173">
        <v>32.328016054025831</v>
      </c>
      <c r="E107" s="173">
        <v>25</v>
      </c>
      <c r="F107" s="174">
        <v>116.77418874430921</v>
      </c>
    </row>
    <row r="108" spans="2:9" ht="15" customHeight="1" thickBot="1" x14ac:dyDescent="0.35">
      <c r="B108" s="179" t="s">
        <v>418</v>
      </c>
      <c r="C108" s="173">
        <v>30.522467809239998</v>
      </c>
      <c r="D108" s="173">
        <v>13.38589714781533</v>
      </c>
      <c r="E108" s="173">
        <v>0</v>
      </c>
      <c r="F108" s="174">
        <v>43.908364957055326</v>
      </c>
    </row>
    <row r="109" spans="2:9" ht="15" customHeight="1" thickTop="1" x14ac:dyDescent="0.3">
      <c r="B109" s="178" t="s">
        <v>419</v>
      </c>
      <c r="C109" s="181"/>
      <c r="D109" s="181"/>
      <c r="E109" s="181"/>
      <c r="F109" s="174"/>
    </row>
    <row r="110" spans="2:9" ht="15" customHeight="1" x14ac:dyDescent="0.3">
      <c r="B110" s="179" t="s">
        <v>292</v>
      </c>
      <c r="C110" s="173">
        <v>66.542782799661154</v>
      </c>
      <c r="D110" s="173">
        <v>69.58071308280887</v>
      </c>
      <c r="E110" s="173">
        <v>0</v>
      </c>
      <c r="F110" s="174">
        <v>136.12349588247002</v>
      </c>
    </row>
    <row r="111" spans="2:9" ht="15" customHeight="1" x14ac:dyDescent="0.3">
      <c r="B111" s="179" t="s">
        <v>295</v>
      </c>
      <c r="C111" s="173">
        <v>262.77720783461768</v>
      </c>
      <c r="D111" s="173">
        <v>80.16142314939809</v>
      </c>
      <c r="E111" s="173">
        <v>105.40597308093091</v>
      </c>
      <c r="F111" s="174">
        <v>448.34460406494668</v>
      </c>
    </row>
    <row r="112" spans="2:9" ht="15" customHeight="1" thickBot="1" x14ac:dyDescent="0.35">
      <c r="B112" s="179" t="s">
        <v>420</v>
      </c>
      <c r="C112" s="173">
        <v>7.9378731335143033</v>
      </c>
      <c r="D112" s="173">
        <v>0</v>
      </c>
      <c r="E112" s="173">
        <v>5.594026919069071</v>
      </c>
      <c r="F112" s="174">
        <v>13.531900052583374</v>
      </c>
    </row>
    <row r="113" spans="2:6" ht="15" customHeight="1" thickBot="1" x14ac:dyDescent="0.35">
      <c r="B113" s="185" t="s">
        <v>421</v>
      </c>
      <c r="C113" s="186">
        <v>74.492617227899061</v>
      </c>
      <c r="D113" s="186">
        <v>37.133111282568194</v>
      </c>
      <c r="E113" s="186">
        <v>36.39714274079202</v>
      </c>
      <c r="F113" s="174">
        <v>148.02287125125929</v>
      </c>
    </row>
    <row r="114" spans="2:6" ht="15" customHeight="1" thickBot="1" x14ac:dyDescent="0.35">
      <c r="B114" s="185" t="s">
        <v>422</v>
      </c>
      <c r="C114" s="186">
        <v>142.17123101042935</v>
      </c>
      <c r="D114" s="186">
        <v>95.151386587959337</v>
      </c>
      <c r="E114" s="186">
        <v>67.014153472500482</v>
      </c>
      <c r="F114" s="174">
        <v>304.3367710708892</v>
      </c>
    </row>
    <row r="115" spans="2:6" ht="15" customHeight="1" thickTop="1" x14ac:dyDescent="0.3">
      <c r="B115" s="178" t="s">
        <v>423</v>
      </c>
      <c r="C115" s="158"/>
      <c r="D115" s="158"/>
      <c r="E115" s="158"/>
      <c r="F115" s="174"/>
    </row>
    <row r="116" spans="2:6" ht="15" customHeight="1" x14ac:dyDescent="0.3">
      <c r="B116" s="179" t="s">
        <v>588</v>
      </c>
      <c r="C116" s="173">
        <v>337.25786376779308</v>
      </c>
      <c r="D116" s="173">
        <v>149.74213623220697</v>
      </c>
      <c r="E116" s="173">
        <v>110.99999999999999</v>
      </c>
      <c r="F116" s="174">
        <v>598.00000000000011</v>
      </c>
    </row>
    <row r="117" spans="2:6" ht="15" customHeight="1" x14ac:dyDescent="0.3">
      <c r="B117" s="179" t="s">
        <v>206</v>
      </c>
      <c r="C117" s="173">
        <v>85.757100978600917</v>
      </c>
      <c r="D117" s="173">
        <v>64.024491324413702</v>
      </c>
      <c r="E117" s="173">
        <v>2.5334569690799507</v>
      </c>
      <c r="F117" s="174">
        <v>152.3150492720946</v>
      </c>
    </row>
    <row r="118" spans="2:6" ht="15" customHeight="1" x14ac:dyDescent="0.3">
      <c r="B118" s="179" t="s">
        <v>424</v>
      </c>
      <c r="C118" s="173">
        <v>0</v>
      </c>
      <c r="D118" s="173">
        <v>0</v>
      </c>
      <c r="E118" s="173">
        <v>0</v>
      </c>
      <c r="F118" s="174">
        <v>0</v>
      </c>
    </row>
    <row r="119" spans="2:6" ht="15" customHeight="1" thickBot="1" x14ac:dyDescent="0.35">
      <c r="B119" s="179" t="s">
        <v>425</v>
      </c>
      <c r="C119" s="173">
        <v>11.499622770216082</v>
      </c>
      <c r="D119" s="173">
        <v>13.789891928093626</v>
      </c>
      <c r="E119" s="173">
        <v>34.335458918971035</v>
      </c>
      <c r="F119" s="174">
        <v>59.624973617280745</v>
      </c>
    </row>
    <row r="120" spans="2:6" ht="15" customHeight="1" thickTop="1" x14ac:dyDescent="0.3">
      <c r="B120" s="178" t="s">
        <v>426</v>
      </c>
      <c r="C120" s="158"/>
      <c r="D120" s="158"/>
      <c r="E120" s="158"/>
      <c r="F120" s="174"/>
    </row>
    <row r="121" spans="2:6" ht="15" customHeight="1" x14ac:dyDescent="0.3">
      <c r="B121" s="179" t="s">
        <v>588</v>
      </c>
      <c r="C121" s="173">
        <v>0</v>
      </c>
      <c r="D121" s="173">
        <v>0</v>
      </c>
      <c r="E121" s="173">
        <v>0</v>
      </c>
      <c r="F121" s="174">
        <v>0</v>
      </c>
    </row>
    <row r="122" spans="2:6" ht="15" customHeight="1" x14ac:dyDescent="0.3">
      <c r="B122" s="179" t="s">
        <v>206</v>
      </c>
      <c r="C122" s="173">
        <v>11.499622770216082</v>
      </c>
      <c r="D122" s="173">
        <v>0</v>
      </c>
      <c r="E122" s="173">
        <v>20.745032223701955</v>
      </c>
      <c r="F122" s="174">
        <v>32.244654993918033</v>
      </c>
    </row>
    <row r="123" spans="2:6" ht="15" customHeight="1" x14ac:dyDescent="0.3">
      <c r="B123" s="179" t="s">
        <v>424</v>
      </c>
      <c r="C123" s="173">
        <v>39.758609897736591</v>
      </c>
      <c r="D123" s="173">
        <v>36.729116502289898</v>
      </c>
      <c r="E123" s="173">
        <v>2.5334569690799507</v>
      </c>
      <c r="F123" s="174">
        <v>79.021183369106438</v>
      </c>
    </row>
    <row r="124" spans="2:6" ht="15" customHeight="1" thickBot="1" x14ac:dyDescent="0.35">
      <c r="B124" s="179" t="s">
        <v>425</v>
      </c>
      <c r="C124" s="173">
        <v>285.99963109984049</v>
      </c>
      <c r="D124" s="173">
        <v>113.01301972991706</v>
      </c>
      <c r="E124" s="173">
        <v>87.721510807218095</v>
      </c>
      <c r="F124" s="174">
        <v>486.73416163697561</v>
      </c>
    </row>
    <row r="125" spans="2:6" ht="15" customHeight="1" thickTop="1" x14ac:dyDescent="0.3">
      <c r="B125" s="178" t="s">
        <v>427</v>
      </c>
      <c r="C125" s="158"/>
      <c r="D125" s="158"/>
      <c r="E125" s="158"/>
      <c r="F125" s="174"/>
    </row>
    <row r="126" spans="2:6" ht="15" customHeight="1" x14ac:dyDescent="0.3">
      <c r="B126" s="179" t="s">
        <v>588</v>
      </c>
      <c r="C126" s="173">
        <v>0</v>
      </c>
      <c r="D126" s="173">
        <v>0</v>
      </c>
      <c r="E126" s="173">
        <v>0</v>
      </c>
      <c r="F126" s="174">
        <v>0</v>
      </c>
    </row>
    <row r="127" spans="2:6" ht="15" customHeight="1" x14ac:dyDescent="0.3">
      <c r="B127" s="179" t="s">
        <v>206</v>
      </c>
      <c r="C127" s="173">
        <v>11.499622770216082</v>
      </c>
      <c r="D127" s="173">
        <v>0</v>
      </c>
      <c r="E127" s="173">
        <v>20.745032223701955</v>
      </c>
      <c r="F127" s="174">
        <v>32.244654993918033</v>
      </c>
    </row>
    <row r="128" spans="2:6" ht="15" customHeight="1" x14ac:dyDescent="0.3">
      <c r="B128" s="179" t="s">
        <v>424</v>
      </c>
      <c r="C128" s="173">
        <v>39.758609897736591</v>
      </c>
      <c r="D128" s="173">
        <v>36.729116502289898</v>
      </c>
      <c r="E128" s="173">
        <v>2.5334569690799507</v>
      </c>
      <c r="F128" s="174">
        <v>79.021183369106438</v>
      </c>
    </row>
    <row r="129" spans="2:6" ht="15" customHeight="1" thickBot="1" x14ac:dyDescent="0.35">
      <c r="B129" s="179" t="s">
        <v>425</v>
      </c>
      <c r="C129" s="173">
        <v>285.99963109984049</v>
      </c>
      <c r="D129" s="173">
        <v>113.01301972991706</v>
      </c>
      <c r="E129" s="173">
        <v>87.721510807218095</v>
      </c>
      <c r="F129" s="174">
        <v>486.73416163697561</v>
      </c>
    </row>
    <row r="130" spans="2:6" ht="15" customHeight="1" thickTop="1" x14ac:dyDescent="0.3">
      <c r="B130" s="178" t="s">
        <v>433</v>
      </c>
      <c r="C130" s="158"/>
      <c r="D130" s="158"/>
      <c r="E130" s="158"/>
      <c r="F130" s="174"/>
    </row>
    <row r="131" spans="2:6" ht="15" customHeight="1" x14ac:dyDescent="0.3">
      <c r="B131" s="179" t="s">
        <v>428</v>
      </c>
      <c r="C131" s="173">
        <v>159.87754501368019</v>
      </c>
      <c r="D131" s="173">
        <v>17.51450139238321</v>
      </c>
      <c r="E131" s="173">
        <v>23.211037650777534</v>
      </c>
      <c r="F131" s="174">
        <v>200.60308405684094</v>
      </c>
    </row>
    <row r="132" spans="2:6" ht="15" customHeight="1" x14ac:dyDescent="0.3">
      <c r="B132" s="179" t="s">
        <v>429</v>
      </c>
      <c r="C132" s="173">
        <v>106.08320554392269</v>
      </c>
      <c r="D132" s="173">
        <v>132.22763483982376</v>
      </c>
      <c r="E132" s="173">
        <v>51.170300141837679</v>
      </c>
      <c r="F132" s="174">
        <v>289.48114052558412</v>
      </c>
    </row>
    <row r="133" spans="2:6" ht="15" customHeight="1" x14ac:dyDescent="0.3">
      <c r="B133" s="179" t="s">
        <v>430</v>
      </c>
      <c r="C133" s="173">
        <v>32.941639877789214</v>
      </c>
      <c r="D133" s="173">
        <v>0</v>
      </c>
      <c r="E133" s="173">
        <v>21.085205238304844</v>
      </c>
      <c r="F133" s="174">
        <v>54.026845116094059</v>
      </c>
    </row>
    <row r="134" spans="2:6" ht="15" customHeight="1" x14ac:dyDescent="0.3">
      <c r="B134" s="179" t="s">
        <v>431</v>
      </c>
      <c r="C134" s="173">
        <v>11.499622770216082</v>
      </c>
      <c r="D134" s="173">
        <v>0</v>
      </c>
      <c r="E134" s="173">
        <v>13</v>
      </c>
      <c r="F134" s="174">
        <v>24.499622770216082</v>
      </c>
    </row>
    <row r="135" spans="2:6" ht="15" customHeight="1" x14ac:dyDescent="0.3">
      <c r="B135" s="179" t="s">
        <v>432</v>
      </c>
      <c r="C135" s="173">
        <v>11.499622770216082</v>
      </c>
      <c r="D135" s="173">
        <v>0</v>
      </c>
      <c r="E135" s="173">
        <v>2.5334569690799507</v>
      </c>
      <c r="F135" s="174">
        <v>14.033079739296031</v>
      </c>
    </row>
    <row r="136" spans="2:6" ht="15" customHeight="1" thickBot="1" x14ac:dyDescent="0.35">
      <c r="B136" s="180" t="s">
        <v>173</v>
      </c>
      <c r="C136" s="153">
        <v>15.356227791968823</v>
      </c>
      <c r="D136" s="153">
        <v>0</v>
      </c>
      <c r="E136" s="153">
        <v>0</v>
      </c>
      <c r="F136" s="174">
        <v>15.356227791968823</v>
      </c>
    </row>
  </sheetData>
  <hyperlinks>
    <hyperlink ref="I2" location="Contenidos!A1" display="Volver a Contenidos" xr:uid="{00000000-0004-0000-0E00-000000000000}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tabColor theme="8" tint="-0.499984740745262"/>
  </sheetPr>
  <dimension ref="B1:J76"/>
  <sheetViews>
    <sheetView showGridLines="0" zoomScaleNormal="100" workbookViewId="0">
      <selection activeCell="C14" sqref="C14"/>
    </sheetView>
  </sheetViews>
  <sheetFormatPr baseColWidth="10" defaultRowHeight="15" customHeight="1" x14ac:dyDescent="0.3"/>
  <cols>
    <col min="2" max="2" width="73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351</v>
      </c>
    </row>
    <row r="14" spans="2:9" s="1" customFormat="1" ht="15" customHeight="1" x14ac:dyDescent="0.3"/>
    <row r="15" spans="2:9" s="1" customFormat="1" ht="15" customHeight="1" x14ac:dyDescent="0.3">
      <c r="B15" s="177" t="s">
        <v>364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81" t="s">
        <v>57</v>
      </c>
      <c r="C18" s="175">
        <v>2220.9999999999995</v>
      </c>
      <c r="D18" s="175">
        <v>598.00000000000011</v>
      </c>
      <c r="E18" s="58">
        <f>SUM(B18:D18)</f>
        <v>2818.9999999999995</v>
      </c>
    </row>
    <row r="19" spans="2:10" ht="15" customHeight="1" thickTop="1" x14ac:dyDescent="0.3">
      <c r="B19" s="57" t="s">
        <v>21</v>
      </c>
      <c r="C19" s="173">
        <v>240512.7419415972</v>
      </c>
      <c r="D19" s="173">
        <v>15881.632559364922</v>
      </c>
      <c r="E19" s="58">
        <f t="shared" ref="E19:E21" si="0">SUM(B19:D19)</f>
        <v>256394.37450096212</v>
      </c>
      <c r="J19" s="1"/>
    </row>
    <row r="20" spans="2:10" ht="15" customHeight="1" x14ac:dyDescent="0.3">
      <c r="B20" s="57" t="s">
        <v>22</v>
      </c>
      <c r="C20" s="173">
        <v>45198.004958148362</v>
      </c>
      <c r="D20" s="173">
        <v>8684.0474363477661</v>
      </c>
      <c r="E20" s="58">
        <f t="shared" si="0"/>
        <v>53882.052394496131</v>
      </c>
      <c r="J20" s="1"/>
    </row>
    <row r="21" spans="2:10" ht="15" customHeight="1" x14ac:dyDescent="0.3">
      <c r="B21" s="197" t="s">
        <v>438</v>
      </c>
      <c r="C21" s="221">
        <v>285710.74689974554</v>
      </c>
      <c r="D21" s="221">
        <v>24565.67999571269</v>
      </c>
      <c r="E21" s="222">
        <f t="shared" si="0"/>
        <v>310276.42689545825</v>
      </c>
      <c r="J21" s="1"/>
    </row>
    <row r="22" spans="2:10" ht="15" customHeight="1" x14ac:dyDescent="0.3">
      <c r="B22" s="57" t="s">
        <v>590</v>
      </c>
      <c r="C22" s="173">
        <v>138.64997386392642</v>
      </c>
      <c r="D22" s="173">
        <v>122.59487236817768</v>
      </c>
      <c r="E22" s="58">
        <f>(C22*(C19)+D22*(D19))/E19</f>
        <v>137.6554854974984</v>
      </c>
    </row>
    <row r="23" spans="2:10" ht="15" customHeight="1" x14ac:dyDescent="0.3">
      <c r="B23" s="57" t="s">
        <v>439</v>
      </c>
      <c r="C23" s="173">
        <v>72.704428628416593</v>
      </c>
      <c r="D23" s="173">
        <v>77.846238888058991</v>
      </c>
      <c r="E23" s="58">
        <f>(C23*(C20)+D23*(D20))/E20</f>
        <v>73.533122455379925</v>
      </c>
    </row>
    <row r="24" spans="2:10" ht="15" customHeight="1" thickBot="1" x14ac:dyDescent="0.35">
      <c r="B24" s="57" t="s">
        <v>591</v>
      </c>
      <c r="C24" s="173">
        <v>131.36283360185976</v>
      </c>
      <c r="D24" s="173">
        <v>109.62611826487016</v>
      </c>
      <c r="E24" s="58">
        <f>(C24*(C19+C20)+D24*(D20+D19))/SUM(C19:D20)</f>
        <v>129.64186111784213</v>
      </c>
      <c r="J24" s="1"/>
    </row>
    <row r="25" spans="2:10" ht="15" customHeight="1" thickTop="1" x14ac:dyDescent="0.3">
      <c r="B25" s="64" t="s">
        <v>356</v>
      </c>
      <c r="C25" s="169"/>
      <c r="D25" s="169"/>
      <c r="E25" s="42"/>
      <c r="J25" s="1"/>
    </row>
    <row r="26" spans="2:10" ht="15" customHeight="1" x14ac:dyDescent="0.3">
      <c r="B26" s="57" t="s">
        <v>357</v>
      </c>
      <c r="C26" s="31">
        <v>0.40784752804628643</v>
      </c>
      <c r="D26" s="31">
        <v>0.30318770794784355</v>
      </c>
      <c r="E26" s="42">
        <f t="shared" ref="E26:E32" si="1">SUMPRODUCT($C$18:$D$18,C26:D26)/$E$18</f>
        <v>0.38564583509883382</v>
      </c>
      <c r="J26" s="1"/>
    </row>
    <row r="27" spans="2:10" ht="15" customHeight="1" x14ac:dyDescent="0.3">
      <c r="B27" s="57" t="s">
        <v>358</v>
      </c>
      <c r="C27" s="31">
        <v>0.27485299560935106</v>
      </c>
      <c r="D27" s="31">
        <v>4.1321340621882516E-2</v>
      </c>
      <c r="E27" s="42">
        <f t="shared" si="1"/>
        <v>0.22531346752048756</v>
      </c>
      <c r="J27" s="1"/>
    </row>
    <row r="28" spans="2:10" ht="15" customHeight="1" x14ac:dyDescent="0.3">
      <c r="B28" s="57" t="s">
        <v>359</v>
      </c>
      <c r="C28" s="31">
        <v>0.11050238853954827</v>
      </c>
      <c r="D28" s="31">
        <v>0.28981341092950674</v>
      </c>
      <c r="E28" s="42">
        <f t="shared" si="1"/>
        <v>0.14853998747150826</v>
      </c>
      <c r="J28" s="1"/>
    </row>
    <row r="29" spans="2:10" ht="15" customHeight="1" x14ac:dyDescent="0.3">
      <c r="B29" s="57" t="s">
        <v>360</v>
      </c>
      <c r="C29" s="31">
        <v>8.1625913747939927E-2</v>
      </c>
      <c r="D29" s="31">
        <v>2.9339803928612414E-2</v>
      </c>
      <c r="E29" s="42">
        <f t="shared" si="1"/>
        <v>7.0534358702903435E-2</v>
      </c>
      <c r="J29" s="1"/>
    </row>
    <row r="30" spans="2:10" ht="15" customHeight="1" x14ac:dyDescent="0.3">
      <c r="B30" s="57" t="s">
        <v>173</v>
      </c>
      <c r="C30" s="31">
        <v>0.10752666261839708</v>
      </c>
      <c r="D30" s="31">
        <v>0.2643148158711186</v>
      </c>
      <c r="E30" s="42">
        <f t="shared" si="1"/>
        <v>0.1407864411374207</v>
      </c>
      <c r="J30" s="1"/>
    </row>
    <row r="31" spans="2:10" ht="15" customHeight="1" x14ac:dyDescent="0.3">
      <c r="B31" s="57" t="s">
        <v>361</v>
      </c>
      <c r="C31" s="31">
        <v>1.5920588067781589E-2</v>
      </c>
      <c r="D31" s="31">
        <v>7.2022920701036219E-2</v>
      </c>
      <c r="E31" s="42">
        <f t="shared" si="1"/>
        <v>2.7821685944577009E-2</v>
      </c>
      <c r="J31" s="1"/>
    </row>
    <row r="32" spans="2:10" ht="15" customHeight="1" thickBot="1" x14ac:dyDescent="0.35">
      <c r="B32" s="171" t="s">
        <v>362</v>
      </c>
      <c r="C32" s="70">
        <v>1.7239233706956439E-3</v>
      </c>
      <c r="D32" s="70">
        <v>0</v>
      </c>
      <c r="E32" s="42">
        <f t="shared" si="1"/>
        <v>1.3582241242692534E-3</v>
      </c>
      <c r="J32" s="1"/>
    </row>
    <row r="33" spans="2:10" s="1" customFormat="1" ht="15" customHeight="1" x14ac:dyDescent="0.3">
      <c r="B33" s="7"/>
      <c r="C33" s="18"/>
      <c r="D33" s="18"/>
      <c r="E33" s="18"/>
      <c r="F33" s="18"/>
      <c r="G33"/>
      <c r="H33"/>
      <c r="I33"/>
    </row>
    <row r="34" spans="2:10" ht="15" customHeight="1" x14ac:dyDescent="0.3">
      <c r="J34" s="1"/>
    </row>
    <row r="35" spans="2:10" ht="15" customHeight="1" x14ac:dyDescent="0.3">
      <c r="J35" s="1"/>
    </row>
    <row r="36" spans="2:10" ht="15" customHeight="1" x14ac:dyDescent="0.3">
      <c r="B36" s="3" t="s">
        <v>365</v>
      </c>
      <c r="C36" s="1"/>
      <c r="D36" s="1"/>
      <c r="E36" s="1"/>
      <c r="F36" s="1"/>
      <c r="G36" s="1"/>
      <c r="H36" s="1"/>
      <c r="I36" s="1"/>
      <c r="J36" s="1"/>
    </row>
    <row r="37" spans="2:10" ht="15" customHeight="1" thickBot="1" x14ac:dyDescent="0.35">
      <c r="B37" s="2"/>
      <c r="C37" s="1"/>
      <c r="D37" s="1"/>
      <c r="E37" s="1"/>
      <c r="F37" s="1"/>
      <c r="G37" s="1"/>
      <c r="H37" s="1"/>
      <c r="I37" s="1"/>
      <c r="J37" s="1"/>
    </row>
    <row r="38" spans="2:10" ht="30" customHeight="1" thickBot="1" x14ac:dyDescent="0.35">
      <c r="B38" s="56" t="s">
        <v>33</v>
      </c>
      <c r="C38" s="146" t="s">
        <v>245</v>
      </c>
      <c r="D38" s="146" t="s">
        <v>246</v>
      </c>
      <c r="E38" s="146" t="s">
        <v>247</v>
      </c>
      <c r="F38" s="146" t="s">
        <v>248</v>
      </c>
      <c r="G38" s="146" t="s">
        <v>249</v>
      </c>
      <c r="H38" s="147" t="s">
        <v>1</v>
      </c>
      <c r="I38" s="1"/>
      <c r="J38" s="1"/>
    </row>
    <row r="39" spans="2:10" ht="15" customHeight="1" thickTop="1" thickBot="1" x14ac:dyDescent="0.35">
      <c r="B39" s="81" t="s">
        <v>57</v>
      </c>
      <c r="C39" s="175">
        <v>444.50690209230385</v>
      </c>
      <c r="D39" s="175">
        <v>441.78887736118099</v>
      </c>
      <c r="E39" s="175">
        <v>452.32651913379618</v>
      </c>
      <c r="F39" s="175">
        <v>440.2434737287864</v>
      </c>
      <c r="G39" s="175">
        <v>442.13422768393247</v>
      </c>
      <c r="H39" s="152">
        <f>SUM(C39:G39)</f>
        <v>2220.9999999999995</v>
      </c>
      <c r="I39" s="1"/>
      <c r="J39" s="1"/>
    </row>
    <row r="40" spans="2:10" ht="15" customHeight="1" thickTop="1" x14ac:dyDescent="0.3">
      <c r="B40" s="57" t="s">
        <v>21</v>
      </c>
      <c r="C40" s="173">
        <v>18433.928561211927</v>
      </c>
      <c r="D40" s="173">
        <v>10144.762884927488</v>
      </c>
      <c r="E40" s="173">
        <v>24236.437474720689</v>
      </c>
      <c r="F40" s="173">
        <v>33443.503183977067</v>
      </c>
      <c r="G40" s="173">
        <v>154254.10983676001</v>
      </c>
      <c r="H40" s="174">
        <v>240512.7419415972</v>
      </c>
      <c r="J40" s="1"/>
    </row>
    <row r="41" spans="2:10" ht="15" customHeight="1" x14ac:dyDescent="0.3">
      <c r="B41" s="57" t="s">
        <v>22</v>
      </c>
      <c r="C41" s="173">
        <v>4376.9426906743129</v>
      </c>
      <c r="D41" s="173">
        <v>8749.9048799532247</v>
      </c>
      <c r="E41" s="173">
        <v>9553.6722151969243</v>
      </c>
      <c r="F41" s="173">
        <v>15835.186393804677</v>
      </c>
      <c r="G41" s="173">
        <v>6682.2987785192263</v>
      </c>
      <c r="H41" s="174">
        <v>45198.004958148362</v>
      </c>
      <c r="J41" s="1"/>
    </row>
    <row r="42" spans="2:10" ht="15" customHeight="1" x14ac:dyDescent="0.3">
      <c r="B42" s="57" t="s">
        <v>438</v>
      </c>
      <c r="C42" s="173">
        <f>C40+C41</f>
        <v>22810.871251886241</v>
      </c>
      <c r="D42" s="173">
        <f t="shared" ref="D42:G42" si="2">D40+D41</f>
        <v>18894.667764880713</v>
      </c>
      <c r="E42" s="173">
        <f t="shared" si="2"/>
        <v>33790.109689917612</v>
      </c>
      <c r="F42" s="173">
        <f t="shared" si="2"/>
        <v>49278.689577781741</v>
      </c>
      <c r="G42" s="173">
        <f t="shared" si="2"/>
        <v>160936.40861527924</v>
      </c>
      <c r="H42" s="174">
        <f>H40+H41</f>
        <v>285710.74689974554</v>
      </c>
      <c r="J42" s="1"/>
    </row>
    <row r="43" spans="2:10" ht="15" customHeight="1" x14ac:dyDescent="0.3">
      <c r="B43" s="57" t="s">
        <v>440</v>
      </c>
      <c r="C43" s="173">
        <v>102.05268860548701</v>
      </c>
      <c r="D43" s="173">
        <v>100.08726687831259</v>
      </c>
      <c r="E43" s="173">
        <v>152.13982540045211</v>
      </c>
      <c r="F43" s="173">
        <v>127.33538612412681</v>
      </c>
      <c r="G43" s="173">
        <v>148.21190189086855</v>
      </c>
      <c r="H43" s="174">
        <v>138.64997386392642</v>
      </c>
      <c r="J43" s="1"/>
    </row>
    <row r="44" spans="2:10" ht="15" customHeight="1" x14ac:dyDescent="0.3">
      <c r="B44" s="57" t="s">
        <v>439</v>
      </c>
      <c r="C44" s="173">
        <v>79.174232993683347</v>
      </c>
      <c r="D44" s="173">
        <v>70.368599737271566</v>
      </c>
      <c r="E44" s="173">
        <v>84.801126239869916</v>
      </c>
      <c r="F44" s="173">
        <v>66.639854838533566</v>
      </c>
      <c r="G44" s="173">
        <v>72.389573820448589</v>
      </c>
      <c r="H44" s="174">
        <v>72.704428628416593</v>
      </c>
      <c r="J44" s="1"/>
    </row>
    <row r="45" spans="2:10" ht="15" customHeight="1" thickBot="1" x14ac:dyDescent="0.35">
      <c r="B45" s="57" t="s">
        <v>363</v>
      </c>
      <c r="C45" s="173">
        <v>100.6547067717344</v>
      </c>
      <c r="D45" s="173">
        <v>91.286245354794389</v>
      </c>
      <c r="E45" s="173">
        <v>138.86024355849898</v>
      </c>
      <c r="F45" s="173">
        <v>112.74347049909026</v>
      </c>
      <c r="G45" s="173">
        <v>145.67868690118476</v>
      </c>
      <c r="H45" s="174">
        <v>131.36283360185976</v>
      </c>
      <c r="J45" s="1"/>
    </row>
    <row r="46" spans="2:10" ht="15" customHeight="1" thickTop="1" x14ac:dyDescent="0.3">
      <c r="B46" s="64" t="s">
        <v>356</v>
      </c>
      <c r="C46" s="169"/>
      <c r="D46" s="169"/>
      <c r="E46" s="169"/>
      <c r="F46" s="169"/>
      <c r="G46" s="169"/>
      <c r="H46" s="75"/>
      <c r="J46" s="1"/>
    </row>
    <row r="47" spans="2:10" ht="15" customHeight="1" x14ac:dyDescent="0.3">
      <c r="B47" s="57" t="s">
        <v>357</v>
      </c>
      <c r="C47" s="31">
        <v>0.55761668232309358</v>
      </c>
      <c r="D47" s="31">
        <v>0.23166953529362597</v>
      </c>
      <c r="E47" s="31">
        <v>0.23275624317762489</v>
      </c>
      <c r="F47" s="31">
        <v>0.39450046788454057</v>
      </c>
      <c r="G47" s="31">
        <v>0.449567004701308</v>
      </c>
      <c r="H47" s="75">
        <v>0.40784752804628643</v>
      </c>
      <c r="J47" s="1"/>
    </row>
    <row r="48" spans="2:10" ht="15" customHeight="1" x14ac:dyDescent="0.3">
      <c r="B48" s="57" t="s">
        <v>358</v>
      </c>
      <c r="C48" s="31">
        <v>0.10633272426246244</v>
      </c>
      <c r="D48" s="31">
        <v>0.12138759117891165</v>
      </c>
      <c r="E48" s="31">
        <v>0.30349874520729075</v>
      </c>
      <c r="F48" s="31">
        <v>0.20007460441660571</v>
      </c>
      <c r="G48" s="31">
        <v>0.33861667938313122</v>
      </c>
      <c r="H48" s="75">
        <v>0.27485299560935106</v>
      </c>
      <c r="J48" s="1"/>
    </row>
    <row r="49" spans="2:10" ht="15" customHeight="1" x14ac:dyDescent="0.3">
      <c r="B49" s="57" t="s">
        <v>359</v>
      </c>
      <c r="C49" s="31">
        <v>6.110472915974953E-2</v>
      </c>
      <c r="D49" s="31">
        <v>0.29614455728279021</v>
      </c>
      <c r="E49" s="31">
        <v>0.19720579707495395</v>
      </c>
      <c r="F49" s="31">
        <v>0.24041169614903932</v>
      </c>
      <c r="G49" s="31">
        <v>3.3409881418189256E-2</v>
      </c>
      <c r="H49" s="75">
        <v>0.11050238853954827</v>
      </c>
      <c r="J49" s="1"/>
    </row>
    <row r="50" spans="2:10" ht="15" customHeight="1" x14ac:dyDescent="0.3">
      <c r="B50" s="57" t="s">
        <v>360</v>
      </c>
      <c r="C50" s="31">
        <v>0.13251418689944702</v>
      </c>
      <c r="D50" s="31">
        <v>5.5549180412648322E-2</v>
      </c>
      <c r="E50" s="31">
        <v>0.12526524764592664</v>
      </c>
      <c r="F50" s="31">
        <v>1.6969776962143784E-2</v>
      </c>
      <c r="G50" s="31">
        <v>8.8770461613686957E-2</v>
      </c>
      <c r="H50" s="75">
        <v>8.1625913747939927E-2</v>
      </c>
      <c r="J50" s="1"/>
    </row>
    <row r="51" spans="2:10" ht="15" customHeight="1" x14ac:dyDescent="0.3">
      <c r="B51" s="57" t="s">
        <v>173</v>
      </c>
      <c r="C51" s="31">
        <v>0.14243167735524742</v>
      </c>
      <c r="D51" s="31">
        <v>0.29185528145173062</v>
      </c>
      <c r="E51" s="31">
        <v>0.14127396689420377</v>
      </c>
      <c r="F51" s="31">
        <v>0.10527527327630434</v>
      </c>
      <c r="G51" s="31">
        <v>7.1786815427363232E-2</v>
      </c>
      <c r="H51" s="75">
        <v>0.10752666261839708</v>
      </c>
      <c r="J51" s="1"/>
    </row>
    <row r="52" spans="2:10" ht="15" customHeight="1" x14ac:dyDescent="0.3">
      <c r="B52" s="57" t="s">
        <v>361</v>
      </c>
      <c r="C52" s="31">
        <v>0</v>
      </c>
      <c r="D52" s="31">
        <v>3.3938543802930839E-3</v>
      </c>
      <c r="E52" s="31">
        <v>0</v>
      </c>
      <c r="F52" s="31">
        <v>3.4837464324847786E-2</v>
      </c>
      <c r="G52" s="31">
        <v>1.7276050716647236E-2</v>
      </c>
      <c r="H52" s="75">
        <v>1.5920588067781589E-2</v>
      </c>
      <c r="J52" s="1"/>
    </row>
    <row r="53" spans="2:10" ht="15" customHeight="1" thickBot="1" x14ac:dyDescent="0.35">
      <c r="B53" s="171" t="s">
        <v>362</v>
      </c>
      <c r="C53" s="70">
        <v>0</v>
      </c>
      <c r="D53" s="70">
        <v>0</v>
      </c>
      <c r="E53" s="70">
        <v>0</v>
      </c>
      <c r="F53" s="70">
        <v>7.9307169865184945E-3</v>
      </c>
      <c r="G53" s="70">
        <v>5.7310673967412521E-4</v>
      </c>
      <c r="H53" s="97">
        <v>1.7239233706956439E-3</v>
      </c>
    </row>
    <row r="54" spans="2:10" ht="15" customHeight="1" x14ac:dyDescent="0.3">
      <c r="B54" s="7"/>
      <c r="C54" s="26"/>
      <c r="D54" s="26"/>
      <c r="E54" s="26"/>
      <c r="F54" s="26"/>
      <c r="G54" s="26"/>
    </row>
    <row r="55" spans="2:10" ht="15" customHeight="1" x14ac:dyDescent="0.3">
      <c r="B55" s="7"/>
      <c r="C55" s="26"/>
      <c r="D55" s="26"/>
      <c r="E55" s="26"/>
      <c r="F55" s="26"/>
      <c r="G55" s="26"/>
    </row>
    <row r="56" spans="2:10" ht="15" customHeight="1" x14ac:dyDescent="0.3">
      <c r="B56" s="7"/>
      <c r="C56" s="26"/>
      <c r="D56" s="26"/>
      <c r="E56" s="26"/>
      <c r="F56" s="26"/>
      <c r="G56" s="26"/>
    </row>
    <row r="57" spans="2:10" ht="15" customHeight="1" x14ac:dyDescent="0.3">
      <c r="B57" s="3" t="s">
        <v>366</v>
      </c>
      <c r="C57" s="1"/>
      <c r="D57" s="1"/>
      <c r="E57" s="1"/>
      <c r="F57" s="1"/>
      <c r="G57" s="1"/>
      <c r="H57" s="1"/>
      <c r="I57" s="1"/>
    </row>
    <row r="58" spans="2:10" ht="15" customHeight="1" thickBot="1" x14ac:dyDescent="0.35">
      <c r="B58" s="2"/>
      <c r="C58" s="1"/>
      <c r="D58" s="1"/>
      <c r="E58" s="1"/>
      <c r="F58" s="1"/>
      <c r="G58" s="1"/>
      <c r="H58" s="1"/>
      <c r="I58" s="1"/>
    </row>
    <row r="59" spans="2:10" ht="25.5" customHeight="1" thickBot="1" x14ac:dyDescent="0.35">
      <c r="B59" s="76" t="s">
        <v>37</v>
      </c>
      <c r="C59" s="167" t="s">
        <v>245</v>
      </c>
      <c r="D59" s="167" t="s">
        <v>246</v>
      </c>
      <c r="E59" s="167" t="s">
        <v>250</v>
      </c>
      <c r="F59" s="147" t="s">
        <v>1</v>
      </c>
      <c r="G59" s="1"/>
      <c r="H59" s="1"/>
      <c r="I59" s="1"/>
    </row>
    <row r="60" spans="2:10" ht="15" customHeight="1" thickTop="1" thickBot="1" x14ac:dyDescent="0.35">
      <c r="B60" s="81" t="s">
        <v>57</v>
      </c>
      <c r="C60" s="168">
        <v>337.25786376779314</v>
      </c>
      <c r="D60" s="168">
        <v>149.74213623220697</v>
      </c>
      <c r="E60" s="168">
        <v>110.99999999999997</v>
      </c>
      <c r="F60" s="152">
        <v>598.00000000000011</v>
      </c>
      <c r="G60" s="1"/>
      <c r="H60" s="1"/>
      <c r="I60" s="1"/>
    </row>
    <row r="61" spans="2:10" ht="15" customHeight="1" thickTop="1" x14ac:dyDescent="0.3">
      <c r="B61" s="57" t="s">
        <v>21</v>
      </c>
      <c r="C61" s="173">
        <v>4307.0476829354275</v>
      </c>
      <c r="D61" s="173">
        <v>5197.5061508906438</v>
      </c>
      <c r="E61" s="173">
        <v>6377.0787255388514</v>
      </c>
      <c r="F61" s="176">
        <v>15881.632559364922</v>
      </c>
    </row>
    <row r="62" spans="2:10" ht="15" customHeight="1" x14ac:dyDescent="0.3">
      <c r="B62" s="57" t="s">
        <v>22</v>
      </c>
      <c r="C62" s="173">
        <v>6532.3039261088388</v>
      </c>
      <c r="D62" s="173">
        <v>1299.7899656317127</v>
      </c>
      <c r="E62" s="173">
        <v>851.95354460721489</v>
      </c>
      <c r="F62" s="176">
        <v>8684.0474363477661</v>
      </c>
    </row>
    <row r="63" spans="2:10" ht="15" customHeight="1" x14ac:dyDescent="0.3">
      <c r="B63" s="57" t="s">
        <v>438</v>
      </c>
      <c r="C63" s="173">
        <f>SUM(C61:C62)</f>
        <v>10839.351609044266</v>
      </c>
      <c r="D63" s="173">
        <f t="shared" ref="D63" si="3">SUM(D61:D62)</f>
        <v>6497.2961165223569</v>
      </c>
      <c r="E63" s="173">
        <f t="shared" ref="E63" si="4">SUM(E61:E62)</f>
        <v>7229.0322701460664</v>
      </c>
      <c r="F63" s="176">
        <f>+E63+D63+C63</f>
        <v>24565.67999571269</v>
      </c>
    </row>
    <row r="64" spans="2:10" ht="15" customHeight="1" x14ac:dyDescent="0.3">
      <c r="B64" s="57" t="s">
        <v>440</v>
      </c>
      <c r="C64" s="173">
        <v>96.040162960415685</v>
      </c>
      <c r="D64" s="173">
        <v>139.29262784572805</v>
      </c>
      <c r="E64" s="173">
        <v>130.77258014935569</v>
      </c>
      <c r="F64" s="176">
        <v>122.59487236817768</v>
      </c>
    </row>
    <row r="65" spans="2:6" ht="15" customHeight="1" x14ac:dyDescent="0.3">
      <c r="B65" s="57" t="s">
        <v>439</v>
      </c>
      <c r="C65" s="173">
        <v>59.894624560607795</v>
      </c>
      <c r="D65" s="173">
        <v>81.808962667038855</v>
      </c>
      <c r="E65" s="173">
        <v>183</v>
      </c>
      <c r="F65" s="176">
        <v>77.846238888058991</v>
      </c>
    </row>
    <row r="66" spans="2:6" ht="15" customHeight="1" thickBot="1" x14ac:dyDescent="0.35">
      <c r="B66" s="57" t="s">
        <v>363</v>
      </c>
      <c r="C66" s="173">
        <v>78.294672720983087</v>
      </c>
      <c r="D66" s="173">
        <v>131.2262843979909</v>
      </c>
      <c r="E66" s="173">
        <v>137.19577642081813</v>
      </c>
      <c r="F66" s="176">
        <v>109.62611826487016</v>
      </c>
    </row>
    <row r="67" spans="2:6" ht="15" customHeight="1" thickTop="1" x14ac:dyDescent="0.3">
      <c r="B67" s="64" t="s">
        <v>356</v>
      </c>
      <c r="C67" s="169"/>
      <c r="D67" s="169"/>
      <c r="E67" s="169"/>
      <c r="F67" s="75"/>
    </row>
    <row r="68" spans="2:6" ht="15" customHeight="1" x14ac:dyDescent="0.3">
      <c r="B68" s="57" t="s">
        <v>357</v>
      </c>
      <c r="C68" s="31">
        <v>0.1291595038241975</v>
      </c>
      <c r="D68" s="31">
        <v>0.1017196649322676</v>
      </c>
      <c r="E68" s="31">
        <v>0.75781311443926014</v>
      </c>
      <c r="F68" s="75">
        <v>0.30318770794784355</v>
      </c>
    </row>
    <row r="69" spans="2:6" ht="15" customHeight="1" x14ac:dyDescent="0.3">
      <c r="B69" s="57" t="s">
        <v>358</v>
      </c>
      <c r="C69" s="31">
        <v>0</v>
      </c>
      <c r="D69" s="31">
        <v>0.13391467758340431</v>
      </c>
      <c r="E69" s="31">
        <v>1.7554621781451972E-2</v>
      </c>
      <c r="F69" s="75">
        <v>4.1321340621882516E-2</v>
      </c>
    </row>
    <row r="70" spans="2:6" ht="15" customHeight="1" thickBot="1" x14ac:dyDescent="0.35">
      <c r="B70" s="57" t="s">
        <v>359</v>
      </c>
      <c r="C70" s="31">
        <v>0.49094552260222829</v>
      </c>
      <c r="D70" s="31">
        <v>0.14032409768345092</v>
      </c>
      <c r="E70" s="31">
        <v>0.12298513481674889</v>
      </c>
      <c r="F70" s="97">
        <v>0.28981341092950674</v>
      </c>
    </row>
    <row r="71" spans="2:6" ht="15" customHeight="1" x14ac:dyDescent="0.3">
      <c r="B71" s="57" t="s">
        <v>360</v>
      </c>
      <c r="C71" s="31">
        <v>0</v>
      </c>
      <c r="D71" s="31">
        <v>0</v>
      </c>
      <c r="E71" s="31">
        <v>0.10164712896253897</v>
      </c>
      <c r="F71" s="75">
        <v>2.9339803928612414E-2</v>
      </c>
    </row>
    <row r="72" spans="2:6" ht="15" customHeight="1" x14ac:dyDescent="0.3">
      <c r="B72" s="57" t="s">
        <v>173</v>
      </c>
      <c r="C72" s="31">
        <v>0.35597109239514058</v>
      </c>
      <c r="D72" s="31">
        <v>0.39694425503838754</v>
      </c>
      <c r="E72" s="31">
        <v>0</v>
      </c>
      <c r="F72" s="58">
        <v>0.2643148158711186</v>
      </c>
    </row>
    <row r="73" spans="2:6" ht="15" customHeight="1" x14ac:dyDescent="0.3">
      <c r="B73" s="57" t="s">
        <v>361</v>
      </c>
      <c r="C73" s="31">
        <v>2.3923881178433536E-2</v>
      </c>
      <c r="D73" s="31">
        <v>0.22709730476248963</v>
      </c>
      <c r="E73" s="31">
        <v>0</v>
      </c>
      <c r="F73" s="75">
        <v>7.2022920701036219E-2</v>
      </c>
    </row>
    <row r="74" spans="2:6" ht="15" customHeight="1" thickBot="1" x14ac:dyDescent="0.35">
      <c r="B74" s="171" t="s">
        <v>362</v>
      </c>
      <c r="C74" s="70">
        <v>0</v>
      </c>
      <c r="D74" s="70">
        <v>0</v>
      </c>
      <c r="E74" s="70">
        <v>0</v>
      </c>
      <c r="F74" s="75">
        <v>0</v>
      </c>
    </row>
    <row r="76" spans="2:6" ht="15" customHeight="1" x14ac:dyDescent="0.3">
      <c r="B76" s="7"/>
    </row>
  </sheetData>
  <hyperlinks>
    <hyperlink ref="I2" location="Contenidos!A1" display="Volver a Contenidos" xr:uid="{00000000-0004-0000-0F00-000000000000}"/>
  </hyperlinks>
  <pageMargins left="0.7" right="0.7" top="0.75" bottom="0.75" header="0.3" footer="0.3"/>
  <ignoredErrors>
    <ignoredError sqref="C63:E63" formulaRange="1"/>
  </ignoredError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theme="2" tint="-9.9978637043366805E-2"/>
  </sheetPr>
  <dimension ref="B1:J78"/>
  <sheetViews>
    <sheetView showGridLines="0" zoomScaleNormal="100" workbookViewId="0">
      <selection activeCell="C14" sqref="C14"/>
    </sheetView>
  </sheetViews>
  <sheetFormatPr baseColWidth="10" defaultRowHeight="15" customHeight="1" x14ac:dyDescent="0.3"/>
  <cols>
    <col min="2" max="2" width="75.88671875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529</v>
      </c>
    </row>
    <row r="14" spans="2:9" s="1" customFormat="1" ht="15" customHeight="1" x14ac:dyDescent="0.3"/>
    <row r="15" spans="2:9" s="1" customFormat="1" ht="15" customHeight="1" x14ac:dyDescent="0.3">
      <c r="B15" s="3" t="s">
        <v>530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59" t="s">
        <v>57</v>
      </c>
      <c r="C18" s="148">
        <v>2220.9999999999995</v>
      </c>
      <c r="D18" s="148">
        <v>598.00000000000011</v>
      </c>
      <c r="E18" s="58">
        <f>SUM(B18:D18)</f>
        <v>2818.9999999999995</v>
      </c>
    </row>
    <row r="19" spans="2:10" ht="15" customHeight="1" x14ac:dyDescent="0.3">
      <c r="B19" s="120" t="s">
        <v>531</v>
      </c>
      <c r="C19" s="117">
        <v>0.23134546473197637</v>
      </c>
      <c r="D19" s="117">
        <v>8.047717532953956E-2</v>
      </c>
      <c r="E19" s="75">
        <f>SUMPRODUCT(C19:D19,$C$18:$D$18)/$E$18</f>
        <v>0.19934147854444276</v>
      </c>
      <c r="J19" s="1"/>
    </row>
    <row r="20" spans="2:10" ht="15" customHeight="1" thickBot="1" x14ac:dyDescent="0.35">
      <c r="B20" s="67" t="s">
        <v>592</v>
      </c>
      <c r="C20" s="50">
        <v>0.13695189564781199</v>
      </c>
      <c r="D20" s="50">
        <v>3.5013165775107512E-2</v>
      </c>
      <c r="E20" s="75">
        <f>SUMPRODUCT(C20:D20,$C$18:$D$18)/$E$18</f>
        <v>0.1153274329078768</v>
      </c>
      <c r="J20" s="1"/>
    </row>
    <row r="21" spans="2:10" ht="15" customHeight="1" thickTop="1" x14ac:dyDescent="0.3">
      <c r="B21" s="64" t="s">
        <v>533</v>
      </c>
      <c r="C21" s="169"/>
      <c r="D21" s="169"/>
      <c r="E21" s="42"/>
      <c r="J21" s="1"/>
    </row>
    <row r="22" spans="2:10" ht="15" customHeight="1" x14ac:dyDescent="0.3">
      <c r="B22" s="57" t="s">
        <v>534</v>
      </c>
      <c r="C22" s="31">
        <v>0.88413448451479704</v>
      </c>
      <c r="D22" s="31">
        <v>0.86797599832978856</v>
      </c>
      <c r="E22" s="75">
        <f t="shared" ref="E22:E33" si="0">SUMPRODUCT(C22:D22,$C$18:$D$18)/$E$18</f>
        <v>0.88070675314245406</v>
      </c>
      <c r="J22" s="1"/>
    </row>
    <row r="23" spans="2:10" ht="15" customHeight="1" x14ac:dyDescent="0.3">
      <c r="B23" s="57" t="s">
        <v>535</v>
      </c>
      <c r="C23" s="31">
        <v>0.75007301745693578</v>
      </c>
      <c r="D23" s="31">
        <v>0.67634554694440763</v>
      </c>
      <c r="E23" s="75">
        <f t="shared" si="0"/>
        <v>0.73443306450677903</v>
      </c>
      <c r="J23" s="1"/>
    </row>
    <row r="24" spans="2:10" ht="15" customHeight="1" x14ac:dyDescent="0.3">
      <c r="B24" s="57" t="s">
        <v>536</v>
      </c>
      <c r="C24" s="31">
        <v>0.56910180200087324</v>
      </c>
      <c r="D24" s="31">
        <v>0.69584296029955062</v>
      </c>
      <c r="E24" s="75">
        <f>SUMPRODUCT(C24:D24,$C$18:$D$18)/$E$18</f>
        <v>0.59598765253744979</v>
      </c>
      <c r="J24" s="1"/>
    </row>
    <row r="25" spans="2:10" ht="15" customHeight="1" x14ac:dyDescent="0.3">
      <c r="B25" s="57" t="s">
        <v>537</v>
      </c>
      <c r="C25" s="31">
        <v>0.61027048249030746</v>
      </c>
      <c r="D25" s="31">
        <v>0.43089278152088178</v>
      </c>
      <c r="E25" s="75">
        <f t="shared" si="0"/>
        <v>0.57221873890048247</v>
      </c>
      <c r="J25" s="1"/>
    </row>
    <row r="26" spans="2:10" ht="15" customHeight="1" x14ac:dyDescent="0.3">
      <c r="B26" s="88" t="s">
        <v>538</v>
      </c>
      <c r="C26" s="31">
        <v>0.58430079702536308</v>
      </c>
      <c r="D26" s="31">
        <v>0.56096761782830151</v>
      </c>
      <c r="E26" s="75">
        <f t="shared" si="0"/>
        <v>0.57935108394986012</v>
      </c>
      <c r="J26" s="1"/>
    </row>
    <row r="27" spans="2:10" ht="15" customHeight="1" x14ac:dyDescent="0.3">
      <c r="B27" s="57" t="s">
        <v>539</v>
      </c>
      <c r="C27" s="31">
        <v>0.50738767089245973</v>
      </c>
      <c r="D27" s="31">
        <v>0.43131914624701428</v>
      </c>
      <c r="E27" s="75">
        <f t="shared" si="0"/>
        <v>0.49125110553666818</v>
      </c>
      <c r="J27" s="1"/>
    </row>
    <row r="28" spans="2:10" ht="15" customHeight="1" x14ac:dyDescent="0.3">
      <c r="B28" s="57" t="s">
        <v>540</v>
      </c>
      <c r="C28" s="31">
        <v>0.43094839484148223</v>
      </c>
      <c r="D28" s="31">
        <v>0.35465231917845352</v>
      </c>
      <c r="E28" s="75">
        <f t="shared" si="0"/>
        <v>0.41476355864194653</v>
      </c>
      <c r="J28" s="1"/>
    </row>
    <row r="29" spans="2:10" ht="15" customHeight="1" x14ac:dyDescent="0.3">
      <c r="B29" s="57" t="s">
        <v>541</v>
      </c>
      <c r="C29" s="31">
        <v>0.39486918736699894</v>
      </c>
      <c r="D29" s="31">
        <v>0.49793201563658535</v>
      </c>
      <c r="E29" s="75">
        <f t="shared" si="0"/>
        <v>0.4167321073049956</v>
      </c>
      <c r="J29" s="1"/>
    </row>
    <row r="30" spans="2:10" ht="15" customHeight="1" x14ac:dyDescent="0.3">
      <c r="B30" s="88" t="s">
        <v>542</v>
      </c>
      <c r="C30" s="31">
        <v>0.333313370722506</v>
      </c>
      <c r="D30" s="31">
        <v>0.38521892528390489</v>
      </c>
      <c r="E30" s="75">
        <f t="shared" si="0"/>
        <v>0.34432419783414719</v>
      </c>
      <c r="J30" s="1"/>
    </row>
    <row r="31" spans="2:10" ht="15" customHeight="1" x14ac:dyDescent="0.3">
      <c r="B31" s="170" t="s">
        <v>543</v>
      </c>
      <c r="C31" s="31">
        <v>0.32285311410697698</v>
      </c>
      <c r="D31" s="31">
        <v>0.2199447203673818</v>
      </c>
      <c r="E31" s="75">
        <f t="shared" si="0"/>
        <v>0.30102295466877976</v>
      </c>
      <c r="J31" s="1"/>
    </row>
    <row r="32" spans="2:10" ht="15" customHeight="1" x14ac:dyDescent="0.3">
      <c r="B32" s="170" t="s">
        <v>544</v>
      </c>
      <c r="C32" s="31">
        <v>0.24705257216438059</v>
      </c>
      <c r="D32" s="31">
        <v>0.21121594768573398</v>
      </c>
      <c r="E32" s="75">
        <f t="shared" si="0"/>
        <v>0.23945047871342967</v>
      </c>
      <c r="J32" s="1"/>
    </row>
    <row r="33" spans="2:10" ht="15" customHeight="1" thickBot="1" x14ac:dyDescent="0.35">
      <c r="B33" s="160" t="s">
        <v>545</v>
      </c>
      <c r="C33" s="165">
        <v>0.12642981718854288</v>
      </c>
      <c r="D33" s="165">
        <v>6.6027512721168642E-3</v>
      </c>
      <c r="E33" s="75">
        <f t="shared" si="0"/>
        <v>0.10101066663230919</v>
      </c>
      <c r="J33" s="1"/>
    </row>
    <row r="34" spans="2:10" s="1" customFormat="1" ht="15" customHeight="1" x14ac:dyDescent="0.3">
      <c r="B34" s="7"/>
      <c r="C34" s="18"/>
      <c r="D34" s="18"/>
      <c r="E34" s="18"/>
      <c r="F34" s="18"/>
      <c r="G34"/>
      <c r="H34"/>
      <c r="I34"/>
    </row>
    <row r="35" spans="2:10" ht="15" customHeight="1" x14ac:dyDescent="0.3">
      <c r="J35" s="1"/>
    </row>
    <row r="36" spans="2:10" ht="15" customHeight="1" x14ac:dyDescent="0.3">
      <c r="J36" s="1"/>
    </row>
    <row r="37" spans="2:10" ht="15" customHeight="1" x14ac:dyDescent="0.3">
      <c r="B37" s="3" t="s">
        <v>546</v>
      </c>
      <c r="C37" s="1"/>
      <c r="D37" s="1"/>
      <c r="E37" s="1"/>
      <c r="F37" s="1"/>
      <c r="G37" s="1"/>
      <c r="H37" s="1"/>
      <c r="I37" s="1"/>
      <c r="J37" s="1"/>
    </row>
    <row r="38" spans="2:10" ht="15" customHeight="1" thickBot="1" x14ac:dyDescent="0.35">
      <c r="B38" s="2"/>
      <c r="C38" s="1"/>
      <c r="D38" s="1"/>
      <c r="E38" s="1"/>
      <c r="F38" s="1"/>
      <c r="G38" s="1"/>
      <c r="H38" s="1"/>
      <c r="I38" s="1"/>
      <c r="J38" s="1"/>
    </row>
    <row r="39" spans="2:10" ht="30" customHeight="1" thickBot="1" x14ac:dyDescent="0.35">
      <c r="B39" s="56" t="s">
        <v>33</v>
      </c>
      <c r="C39" s="146" t="s">
        <v>245</v>
      </c>
      <c r="D39" s="146" t="s">
        <v>246</v>
      </c>
      <c r="E39" s="146" t="s">
        <v>247</v>
      </c>
      <c r="F39" s="146" t="s">
        <v>248</v>
      </c>
      <c r="G39" s="146" t="s">
        <v>249</v>
      </c>
      <c r="H39" s="147" t="s">
        <v>1</v>
      </c>
      <c r="I39" s="1"/>
      <c r="J39" s="1"/>
    </row>
    <row r="40" spans="2:10" ht="15" customHeight="1" thickTop="1" thickBot="1" x14ac:dyDescent="0.35">
      <c r="B40" s="59" t="s">
        <v>57</v>
      </c>
      <c r="C40" s="148">
        <v>444.50690209230385</v>
      </c>
      <c r="D40" s="148">
        <v>441.78887736118099</v>
      </c>
      <c r="E40" s="148">
        <v>452.32651913379618</v>
      </c>
      <c r="F40" s="148">
        <v>440.2434737287864</v>
      </c>
      <c r="G40" s="148">
        <v>442.13422768393247</v>
      </c>
      <c r="H40" s="152">
        <f>SUM(C40:G40)</f>
        <v>2220.9999999999995</v>
      </c>
      <c r="I40" s="1"/>
      <c r="J40" s="1"/>
    </row>
    <row r="41" spans="2:10" ht="15" customHeight="1" x14ac:dyDescent="0.3">
      <c r="B41" s="120" t="s">
        <v>531</v>
      </c>
      <c r="C41" s="117">
        <v>4.559488204396616E-2</v>
      </c>
      <c r="D41" s="117">
        <v>0.13232863204482159</v>
      </c>
      <c r="E41" s="117">
        <v>0.19096560074611676</v>
      </c>
      <c r="F41" s="117">
        <v>0.33497038898923159</v>
      </c>
      <c r="G41" s="117">
        <v>0.45516129243548109</v>
      </c>
      <c r="H41" s="42">
        <v>0.23134546473197637</v>
      </c>
      <c r="J41" s="1"/>
    </row>
    <row r="42" spans="2:10" ht="15" customHeight="1" thickBot="1" x14ac:dyDescent="0.35">
      <c r="B42" s="67" t="s">
        <v>532</v>
      </c>
      <c r="C42" s="50">
        <v>5.8821850292061578E-2</v>
      </c>
      <c r="D42" s="50">
        <v>2.4483960608685101E-2</v>
      </c>
      <c r="E42" s="50">
        <v>0.13072630456162304</v>
      </c>
      <c r="F42" s="50">
        <v>0.10973777538257018</v>
      </c>
      <c r="G42" s="50">
        <v>0.36134815306223561</v>
      </c>
      <c r="H42" s="42">
        <v>0.13695189564781199</v>
      </c>
      <c r="J42" s="1"/>
    </row>
    <row r="43" spans="2:10" ht="15" customHeight="1" thickTop="1" x14ac:dyDescent="0.3">
      <c r="B43" s="64" t="s">
        <v>533</v>
      </c>
      <c r="C43" s="169"/>
      <c r="D43" s="169"/>
      <c r="E43" s="169"/>
      <c r="F43" s="169"/>
      <c r="G43" s="169"/>
      <c r="H43" s="75"/>
      <c r="J43" s="1"/>
    </row>
    <row r="44" spans="2:10" ht="15" customHeight="1" x14ac:dyDescent="0.3">
      <c r="B44" s="57" t="s">
        <v>534</v>
      </c>
      <c r="C44" s="31">
        <v>0.9585336242867295</v>
      </c>
      <c r="D44" s="31">
        <v>0.8720104043397684</v>
      </c>
      <c r="E44" s="31">
        <v>0.95904632969491144</v>
      </c>
      <c r="F44" s="31">
        <v>0.73225777426079375</v>
      </c>
      <c r="G44" s="31">
        <v>0.89704063991962835</v>
      </c>
      <c r="H44" s="42">
        <v>0.88413448451479704</v>
      </c>
      <c r="J44" s="1"/>
    </row>
    <row r="45" spans="2:10" ht="14.25" customHeight="1" x14ac:dyDescent="0.3">
      <c r="B45" s="57" t="s">
        <v>535</v>
      </c>
      <c r="C45" s="31">
        <v>0.63959670304866012</v>
      </c>
      <c r="D45" s="31">
        <v>0.75642408149000229</v>
      </c>
      <c r="E45" s="31">
        <v>0.76645314052109248</v>
      </c>
      <c r="F45" s="31">
        <v>0.73994624760287753</v>
      </c>
      <c r="G45" s="31">
        <v>0.84812182797241631</v>
      </c>
      <c r="H45" s="42">
        <v>0.75007301745693578</v>
      </c>
      <c r="J45" s="1"/>
    </row>
    <row r="46" spans="2:10" ht="15" customHeight="1" x14ac:dyDescent="0.3">
      <c r="B46" s="57" t="s">
        <v>536</v>
      </c>
      <c r="C46" s="31">
        <v>0.69859706014302203</v>
      </c>
      <c r="D46" s="31">
        <v>0.53812791239998348</v>
      </c>
      <c r="E46" s="31">
        <v>0.69374913692679241</v>
      </c>
      <c r="F46" s="31">
        <v>0.50932128377984298</v>
      </c>
      <c r="G46" s="31">
        <v>0.40360852691095889</v>
      </c>
      <c r="H46" s="75">
        <v>0.56910180200087324</v>
      </c>
      <c r="J46" s="1"/>
    </row>
    <row r="47" spans="2:10" ht="15" customHeight="1" x14ac:dyDescent="0.3">
      <c r="B47" s="57" t="s">
        <v>537</v>
      </c>
      <c r="C47" s="31">
        <v>0.35013929121949811</v>
      </c>
      <c r="D47" s="31">
        <v>0.60026986099912505</v>
      </c>
      <c r="E47" s="31">
        <v>0.60312477067990411</v>
      </c>
      <c r="F47" s="31">
        <v>0.72336054000791794</v>
      </c>
      <c r="G47" s="31">
        <v>0.77649445677985562</v>
      </c>
      <c r="H47" s="42">
        <v>0.61027048249030746</v>
      </c>
      <c r="J47" s="1"/>
    </row>
    <row r="48" spans="2:10" ht="15" customHeight="1" x14ac:dyDescent="0.3">
      <c r="B48" s="88" t="s">
        <v>538</v>
      </c>
      <c r="C48" s="31">
        <v>0.57990591488556387</v>
      </c>
      <c r="D48" s="31">
        <v>0.65742041127517714</v>
      </c>
      <c r="E48" s="31">
        <v>0.59899104053613417</v>
      </c>
      <c r="F48" s="31">
        <v>0.54457319470219911</v>
      </c>
      <c r="G48" s="31">
        <v>0.54012642488369578</v>
      </c>
      <c r="H48" s="75">
        <v>0.58430079702536308</v>
      </c>
      <c r="J48" s="1"/>
    </row>
    <row r="49" spans="2:10" ht="15" customHeight="1" x14ac:dyDescent="0.3">
      <c r="B49" s="57" t="s">
        <v>539</v>
      </c>
      <c r="C49" s="31">
        <v>0.39903920055849823</v>
      </c>
      <c r="D49" s="31">
        <v>0.48346699198330745</v>
      </c>
      <c r="E49" s="31">
        <v>0.47751796073885522</v>
      </c>
      <c r="F49" s="31">
        <v>0.63048215475706382</v>
      </c>
      <c r="G49" s="31">
        <v>0.54820977986610187</v>
      </c>
      <c r="H49" s="75">
        <v>0.50738767089245973</v>
      </c>
      <c r="J49" s="1"/>
    </row>
    <row r="50" spans="2:10" ht="15" customHeight="1" x14ac:dyDescent="0.3">
      <c r="B50" s="57" t="s">
        <v>540</v>
      </c>
      <c r="C50" s="31">
        <v>0.3334322820370666</v>
      </c>
      <c r="D50" s="31">
        <v>0.30031551435209974</v>
      </c>
      <c r="E50" s="31">
        <v>0.60396135033176035</v>
      </c>
      <c r="F50" s="31">
        <v>0.40609203734949784</v>
      </c>
      <c r="G50" s="31">
        <v>0.50595474806425988</v>
      </c>
      <c r="H50" s="75">
        <v>0.43094839484148223</v>
      </c>
      <c r="J50" s="1"/>
    </row>
    <row r="51" spans="2:10" ht="15" customHeight="1" x14ac:dyDescent="0.3">
      <c r="B51" s="57" t="s">
        <v>541</v>
      </c>
      <c r="C51" s="31">
        <v>0.37789586410047948</v>
      </c>
      <c r="D51" s="31">
        <v>0.41348153534914739</v>
      </c>
      <c r="E51" s="31">
        <v>0.54405928357042532</v>
      </c>
      <c r="F51" s="31">
        <v>0.31210889185151264</v>
      </c>
      <c r="G51" s="31">
        <v>0.32288439159028243</v>
      </c>
      <c r="H51" s="42">
        <v>0.39486918736699894</v>
      </c>
      <c r="J51" s="1"/>
    </row>
    <row r="52" spans="2:10" ht="15" customHeight="1" x14ac:dyDescent="0.3">
      <c r="B52" s="88" t="s">
        <v>542</v>
      </c>
      <c r="C52" s="31">
        <v>0.29041988681075498</v>
      </c>
      <c r="D52" s="31">
        <v>0.41002676983833186</v>
      </c>
      <c r="E52" s="31">
        <v>0.34978080757681701</v>
      </c>
      <c r="F52" s="31">
        <v>0.34740877673498405</v>
      </c>
      <c r="G52" s="31">
        <v>0.26890138012073361</v>
      </c>
      <c r="H52" s="75">
        <v>0.333313370722506</v>
      </c>
      <c r="J52" s="1"/>
    </row>
    <row r="53" spans="2:10" ht="15" customHeight="1" x14ac:dyDescent="0.3">
      <c r="B53" s="170" t="s">
        <v>543</v>
      </c>
      <c r="C53" s="31">
        <v>0.22952502382149337</v>
      </c>
      <c r="D53" s="31">
        <v>0.3046552508334614</v>
      </c>
      <c r="E53" s="31">
        <v>0.49703097905035504</v>
      </c>
      <c r="F53" s="31">
        <v>0.40538098711726867</v>
      </c>
      <c r="G53" s="31">
        <v>0.17314694074731321</v>
      </c>
      <c r="H53" s="75">
        <v>0.32285311410697698</v>
      </c>
    </row>
    <row r="54" spans="2:10" ht="15" customHeight="1" x14ac:dyDescent="0.3">
      <c r="B54" s="170" t="s">
        <v>544</v>
      </c>
      <c r="C54" s="31">
        <v>0.14557000307988771</v>
      </c>
      <c r="D54" s="31">
        <v>0.29006332506621019</v>
      </c>
      <c r="E54" s="31">
        <v>0.24188103840342756</v>
      </c>
      <c r="F54" s="31">
        <v>0.29586994859629989</v>
      </c>
      <c r="G54" s="31">
        <v>0.26141868543160823</v>
      </c>
      <c r="H54" s="75">
        <v>0.24705257216438059</v>
      </c>
    </row>
    <row r="55" spans="2:10" ht="15" customHeight="1" thickBot="1" x14ac:dyDescent="0.35">
      <c r="B55" s="160" t="s">
        <v>545</v>
      </c>
      <c r="C55" s="165">
        <v>3.4485214559933919E-2</v>
      </c>
      <c r="D55" s="165">
        <v>5.6746884357582593E-2</v>
      </c>
      <c r="E55" s="165">
        <v>4.095367030508866E-2</v>
      </c>
      <c r="F55" s="165">
        <v>0.18987896910528462</v>
      </c>
      <c r="G55" s="165">
        <v>0.3115274586130008</v>
      </c>
      <c r="H55" s="75">
        <v>0.12642981718854288</v>
      </c>
    </row>
    <row r="56" spans="2:10" ht="15" customHeight="1" x14ac:dyDescent="0.3">
      <c r="B56" s="7"/>
      <c r="C56" s="26"/>
      <c r="D56" s="26"/>
      <c r="E56" s="26"/>
      <c r="F56" s="26"/>
      <c r="G56" s="26"/>
    </row>
    <row r="57" spans="2:10" ht="15" customHeight="1" x14ac:dyDescent="0.3">
      <c r="B57" s="7"/>
      <c r="C57" s="26"/>
      <c r="D57" s="26"/>
      <c r="E57" s="26"/>
      <c r="F57" s="26"/>
      <c r="G57" s="26"/>
    </row>
    <row r="58" spans="2:10" ht="15" customHeight="1" x14ac:dyDescent="0.3">
      <c r="B58" s="7"/>
      <c r="C58" s="26"/>
      <c r="D58" s="26"/>
      <c r="E58" s="26"/>
      <c r="F58" s="26"/>
      <c r="G58" s="26"/>
    </row>
    <row r="59" spans="2:10" ht="15" customHeight="1" x14ac:dyDescent="0.3">
      <c r="B59" s="3" t="s">
        <v>547</v>
      </c>
      <c r="C59" s="1"/>
      <c r="D59" s="1"/>
      <c r="E59" s="1"/>
      <c r="F59" s="1"/>
      <c r="G59" s="1"/>
      <c r="H59" s="1"/>
      <c r="I59" s="1"/>
    </row>
    <row r="60" spans="2:10" ht="15" customHeight="1" thickBot="1" x14ac:dyDescent="0.35">
      <c r="B60" s="2"/>
      <c r="C60" s="1"/>
      <c r="D60" s="1"/>
      <c r="E60" s="1"/>
      <c r="F60" s="1"/>
      <c r="G60" s="1"/>
      <c r="H60" s="1"/>
      <c r="I60" s="1"/>
    </row>
    <row r="61" spans="2:10" ht="25.5" customHeight="1" thickBot="1" x14ac:dyDescent="0.35">
      <c r="B61" s="76" t="s">
        <v>37</v>
      </c>
      <c r="C61" s="167" t="s">
        <v>245</v>
      </c>
      <c r="D61" s="167" t="s">
        <v>246</v>
      </c>
      <c r="E61" s="167" t="s">
        <v>250</v>
      </c>
      <c r="F61" s="147" t="s">
        <v>1</v>
      </c>
      <c r="G61" s="1"/>
      <c r="H61" s="1"/>
      <c r="I61" s="1"/>
    </row>
    <row r="62" spans="2:10" ht="15" customHeight="1" thickTop="1" thickBot="1" x14ac:dyDescent="0.35">
      <c r="B62" s="81" t="s">
        <v>57</v>
      </c>
      <c r="C62" s="168">
        <v>337.25786376779314</v>
      </c>
      <c r="D62" s="168">
        <v>149.74213623220697</v>
      </c>
      <c r="E62" s="168">
        <v>110.99999999999997</v>
      </c>
      <c r="F62" s="152">
        <f>SUM(A62:E62)</f>
        <v>598.00000000000011</v>
      </c>
      <c r="G62" s="1"/>
      <c r="H62" s="1"/>
      <c r="I62" s="1"/>
    </row>
    <row r="63" spans="2:10" ht="15" customHeight="1" thickTop="1" x14ac:dyDescent="0.3">
      <c r="B63" s="57" t="s">
        <v>531</v>
      </c>
      <c r="C63" s="31">
        <v>0</v>
      </c>
      <c r="D63" s="31">
        <v>9.2090925607669114E-2</v>
      </c>
      <c r="E63" s="31">
        <v>0.30932845872946879</v>
      </c>
      <c r="F63" s="75">
        <v>8.047717532953956E-2</v>
      </c>
    </row>
    <row r="64" spans="2:10" ht="15" customHeight="1" thickBot="1" x14ac:dyDescent="0.35">
      <c r="B64" s="57" t="s">
        <v>532</v>
      </c>
      <c r="C64" s="31">
        <v>2.3536510149336776E-2</v>
      </c>
      <c r="D64" s="31">
        <v>0</v>
      </c>
      <c r="E64" s="31">
        <v>0.11711711711711711</v>
      </c>
      <c r="F64" s="75">
        <v>3.5013165775107512E-2</v>
      </c>
    </row>
    <row r="65" spans="2:6" ht="15" customHeight="1" thickTop="1" x14ac:dyDescent="0.3">
      <c r="B65" s="64" t="s">
        <v>533</v>
      </c>
      <c r="C65" s="169"/>
      <c r="D65" s="169"/>
      <c r="E65" s="169"/>
      <c r="F65" s="75"/>
    </row>
    <row r="66" spans="2:6" ht="15" customHeight="1" x14ac:dyDescent="0.3">
      <c r="B66" s="57" t="s">
        <v>534</v>
      </c>
      <c r="C66" s="31">
        <v>0.76230186365863717</v>
      </c>
      <c r="D66" s="31">
        <v>1</v>
      </c>
      <c r="E66" s="31">
        <v>1</v>
      </c>
      <c r="F66" s="75">
        <v>0.86797599832978856</v>
      </c>
    </row>
    <row r="67" spans="2:6" ht="15" customHeight="1" x14ac:dyDescent="0.3">
      <c r="B67" s="57" t="s">
        <v>535</v>
      </c>
      <c r="C67" s="31">
        <v>0.58950226705629649</v>
      </c>
      <c r="D67" s="31">
        <v>0.81771747412634377</v>
      </c>
      <c r="E67" s="31">
        <v>0.74049491378516563</v>
      </c>
      <c r="F67" s="75">
        <v>0.67634554694440763</v>
      </c>
    </row>
    <row r="68" spans="2:6" ht="15" customHeight="1" x14ac:dyDescent="0.3">
      <c r="B68" s="57" t="s">
        <v>536</v>
      </c>
      <c r="C68" s="31">
        <v>0.61227484415438349</v>
      </c>
      <c r="D68" s="31">
        <v>1</v>
      </c>
      <c r="E68" s="31">
        <v>0.53077879493127478</v>
      </c>
      <c r="F68" s="75">
        <v>0.69584296029955062</v>
      </c>
    </row>
    <row r="69" spans="2:6" ht="15" customHeight="1" x14ac:dyDescent="0.3">
      <c r="B69" s="57" t="s">
        <v>537</v>
      </c>
      <c r="C69" s="31">
        <v>0.26389798656348318</v>
      </c>
      <c r="D69" s="31">
        <v>0.52235382772616135</v>
      </c>
      <c r="E69" s="31">
        <v>0.79759871143315264</v>
      </c>
      <c r="F69" s="75">
        <v>0.43089278152088178</v>
      </c>
    </row>
    <row r="70" spans="2:6" ht="15" customHeight="1" x14ac:dyDescent="0.3">
      <c r="B70" s="88" t="s">
        <v>538</v>
      </c>
      <c r="C70" s="31">
        <v>0.51314657683970122</v>
      </c>
      <c r="D70" s="31">
        <v>0.56973709788150773</v>
      </c>
      <c r="E70" s="31">
        <v>0.68948056844367644</v>
      </c>
      <c r="F70" s="75">
        <v>0.56096761782830151</v>
      </c>
    </row>
    <row r="71" spans="2:6" ht="15" customHeight="1" x14ac:dyDescent="0.3">
      <c r="B71" s="57" t="s">
        <v>539</v>
      </c>
      <c r="C71" s="31">
        <v>0.45690844560481619</v>
      </c>
      <c r="D71" s="31">
        <v>0.56893848668746538</v>
      </c>
      <c r="E71" s="31">
        <v>0.17056834289946032</v>
      </c>
      <c r="F71" s="75">
        <v>0.43131914624701428</v>
      </c>
    </row>
    <row r="72" spans="2:6" ht="15" customHeight="1" x14ac:dyDescent="0.3">
      <c r="B72" s="57" t="s">
        <v>540</v>
      </c>
      <c r="C72" s="31">
        <v>0.27478588231260709</v>
      </c>
      <c r="D72" s="31">
        <v>0.36068175709264161</v>
      </c>
      <c r="E72" s="31">
        <v>0.58090717570649131</v>
      </c>
      <c r="F72" s="75">
        <v>0.35465231917845352</v>
      </c>
    </row>
    <row r="73" spans="2:6" ht="15" customHeight="1" x14ac:dyDescent="0.3">
      <c r="B73" s="57" t="s">
        <v>541</v>
      </c>
      <c r="C73" s="31">
        <v>0.47869334377852207</v>
      </c>
      <c r="D73" s="31">
        <v>0.60452416677134146</v>
      </c>
      <c r="E73" s="31">
        <v>0.4105970560609784</v>
      </c>
      <c r="F73" s="75">
        <v>0.49793201563658535</v>
      </c>
    </row>
    <row r="74" spans="2:6" ht="15" customHeight="1" x14ac:dyDescent="0.3">
      <c r="B74" s="88" t="s">
        <v>542</v>
      </c>
      <c r="C74" s="31">
        <v>0.24947753597047481</v>
      </c>
      <c r="D74" s="31">
        <v>0.45664897010879829</v>
      </c>
      <c r="E74" s="31">
        <v>0.68722603078001709</v>
      </c>
      <c r="F74" s="75">
        <v>0.38521892528390489</v>
      </c>
    </row>
    <row r="75" spans="2:6" ht="15" customHeight="1" x14ac:dyDescent="0.3">
      <c r="B75" s="170" t="s">
        <v>543</v>
      </c>
      <c r="C75" s="31">
        <v>0.12742809901384439</v>
      </c>
      <c r="D75" s="31">
        <v>0.23957937534530838</v>
      </c>
      <c r="E75" s="31">
        <v>0.46497099653486074</v>
      </c>
      <c r="F75" s="75">
        <v>0.2199447203673818</v>
      </c>
    </row>
    <row r="76" spans="2:6" ht="15" customHeight="1" x14ac:dyDescent="0.3">
      <c r="B76" s="170" t="s">
        <v>544</v>
      </c>
      <c r="C76" s="31">
        <v>0.27019998046936128</v>
      </c>
      <c r="D76" s="31">
        <v>0</v>
      </c>
      <c r="E76" s="31">
        <v>0.3230483120662207</v>
      </c>
      <c r="F76" s="75">
        <v>0.21121594768573398</v>
      </c>
    </row>
    <row r="77" spans="2:6" ht="15" customHeight="1" thickBot="1" x14ac:dyDescent="0.35">
      <c r="B77" s="160" t="s">
        <v>545</v>
      </c>
      <c r="C77" s="165">
        <v>0</v>
      </c>
      <c r="D77" s="165">
        <v>0</v>
      </c>
      <c r="E77" s="165">
        <v>3.4887532539197991E-2</v>
      </c>
      <c r="F77" s="75">
        <v>6.6027512721168642E-3</v>
      </c>
    </row>
    <row r="78" spans="2:6" ht="15" customHeight="1" x14ac:dyDescent="0.3">
      <c r="B78" s="7"/>
      <c r="C78" s="26"/>
      <c r="D78" s="26"/>
      <c r="E78" s="26"/>
    </row>
  </sheetData>
  <hyperlinks>
    <hyperlink ref="I2" location="Contenidos!A1" display="Volver a Contenidos" xr:uid="{00000000-0004-0000-1000-000000000000}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>
    <tabColor theme="4" tint="0.39997558519241921"/>
  </sheetPr>
  <dimension ref="B1:J200"/>
  <sheetViews>
    <sheetView showGridLines="0" workbookViewId="0">
      <selection activeCell="C14" sqref="C14"/>
    </sheetView>
  </sheetViews>
  <sheetFormatPr baseColWidth="10" defaultRowHeight="15" customHeight="1" x14ac:dyDescent="0.3"/>
  <cols>
    <col min="2" max="2" width="75.88671875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368</v>
      </c>
    </row>
    <row r="14" spans="2:9" s="1" customFormat="1" ht="15" customHeight="1" x14ac:dyDescent="0.3"/>
    <row r="15" spans="2:9" s="1" customFormat="1" ht="15" customHeight="1" x14ac:dyDescent="0.3">
      <c r="B15" s="3" t="s">
        <v>367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81" t="s">
        <v>57</v>
      </c>
      <c r="C18" s="148">
        <v>2220.9999999999995</v>
      </c>
      <c r="D18" s="148">
        <v>598.00000000000011</v>
      </c>
      <c r="E18" s="58">
        <f>SUM(B18:D18)</f>
        <v>2818.9999999999995</v>
      </c>
    </row>
    <row r="19" spans="2:10" ht="15" customHeight="1" thickTop="1" x14ac:dyDescent="0.3">
      <c r="B19" s="64" t="s">
        <v>354</v>
      </c>
      <c r="C19" s="169"/>
      <c r="D19" s="169"/>
      <c r="E19" s="96"/>
      <c r="J19" s="1"/>
    </row>
    <row r="20" spans="2:10" ht="15" customHeight="1" x14ac:dyDescent="0.3">
      <c r="B20" s="170" t="s">
        <v>446</v>
      </c>
      <c r="C20" s="31">
        <v>0.91156359333494363</v>
      </c>
      <c r="D20" s="31">
        <v>0.92325316606804853</v>
      </c>
      <c r="E20" s="42">
        <f>SUMPRODUCT($C$18:$D$18,C20:D20)/$E$18</f>
        <v>0.91404332533011801</v>
      </c>
      <c r="J20" s="1"/>
    </row>
    <row r="21" spans="2:10" ht="15" customHeight="1" x14ac:dyDescent="0.3">
      <c r="B21" s="170" t="s">
        <v>445</v>
      </c>
      <c r="C21" s="31">
        <v>3.9100391513074068E-2</v>
      </c>
      <c r="D21" s="31">
        <v>6.475779451255814E-3</v>
      </c>
      <c r="E21" s="42">
        <f>SUMPRODUCT($C$18:$D$18,C21:D21)/$E$18</f>
        <v>3.2179668557072889E-2</v>
      </c>
      <c r="J21" s="1"/>
    </row>
    <row r="22" spans="2:10" ht="15" customHeight="1" x14ac:dyDescent="0.3">
      <c r="B22" s="170" t="s">
        <v>336</v>
      </c>
      <c r="C22" s="31">
        <v>3.4827750383040139E-2</v>
      </c>
      <c r="D22" s="31">
        <v>3.8460276823465159E-2</v>
      </c>
      <c r="E22" s="42">
        <f>SUMPRODUCT($C$18:$D$18,C22:D22)/$E$18</f>
        <v>3.5598325342732995E-2</v>
      </c>
      <c r="J22" s="1"/>
    </row>
    <row r="23" spans="2:10" ht="15" customHeight="1" thickBot="1" x14ac:dyDescent="0.35">
      <c r="B23" s="69" t="s">
        <v>335</v>
      </c>
      <c r="C23" s="70">
        <v>1.4508264768942392E-2</v>
      </c>
      <c r="D23" s="70">
        <v>3.1810777657230636E-2</v>
      </c>
      <c r="E23" s="42">
        <f>SUMPRODUCT($C$18:$D$18,C23:D23)/$E$18</f>
        <v>1.8178680770076262E-2</v>
      </c>
      <c r="J23" s="1"/>
    </row>
    <row r="24" spans="2:10" ht="15" customHeight="1" thickTop="1" x14ac:dyDescent="0.3">
      <c r="B24" s="64" t="s">
        <v>560</v>
      </c>
      <c r="C24" s="49"/>
      <c r="D24" s="49"/>
      <c r="E24" s="58"/>
      <c r="J24" s="1"/>
    </row>
    <row r="25" spans="2:10" ht="15" customHeight="1" x14ac:dyDescent="0.3">
      <c r="B25" s="57" t="s">
        <v>558</v>
      </c>
      <c r="C25" s="213">
        <v>0.43257000725367739</v>
      </c>
      <c r="D25" s="213">
        <v>0.33823489920864708</v>
      </c>
      <c r="E25" s="75">
        <f>SUMPRODUCT(C25:D25,$C$18:$D$18)/$E$18</f>
        <v>0.41255851572798458</v>
      </c>
      <c r="J25" s="1"/>
    </row>
    <row r="26" spans="2:10" ht="15" customHeight="1" x14ac:dyDescent="0.3">
      <c r="B26" s="57" t="s">
        <v>559</v>
      </c>
      <c r="C26" s="213">
        <v>3.1124976111194809E-2</v>
      </c>
      <c r="D26" s="213">
        <v>4.2365501155183114E-3</v>
      </c>
      <c r="E26" s="75">
        <f t="shared" ref="E26:E27" si="0">SUMPRODUCT(C26:D26,$C$18:$D$18)/$E$18</f>
        <v>2.5421081558014764E-2</v>
      </c>
      <c r="J26" s="1"/>
    </row>
    <row r="27" spans="2:10" ht="15" customHeight="1" thickBot="1" x14ac:dyDescent="0.35">
      <c r="B27" s="57" t="s">
        <v>397</v>
      </c>
      <c r="C27" s="213">
        <v>3.2743020189674441E-2</v>
      </c>
      <c r="D27" s="213">
        <v>0</v>
      </c>
      <c r="E27" s="75">
        <f t="shared" si="0"/>
        <v>2.5797179085231263E-2</v>
      </c>
      <c r="J27" s="1"/>
    </row>
    <row r="28" spans="2:10" ht="15" customHeight="1" thickTop="1" x14ac:dyDescent="0.3">
      <c r="B28" s="64" t="s">
        <v>557</v>
      </c>
      <c r="C28" s="169"/>
      <c r="D28" s="169"/>
      <c r="E28" s="96"/>
      <c r="J28" s="1"/>
    </row>
    <row r="29" spans="2:10" ht="15" customHeight="1" x14ac:dyDescent="0.3">
      <c r="B29" s="170" t="s">
        <v>446</v>
      </c>
      <c r="C29" s="31">
        <v>0.87745142379619567</v>
      </c>
      <c r="D29" s="31">
        <v>0.88859749405840704</v>
      </c>
      <c r="E29" s="42">
        <f>SUMPRODUCT($C$18:$D$18,C29:D29)/$E$18</f>
        <v>0.87981586154603697</v>
      </c>
      <c r="J29" s="1"/>
    </row>
    <row r="30" spans="2:10" ht="15" customHeight="1" x14ac:dyDescent="0.3">
      <c r="B30" s="170" t="s">
        <v>445</v>
      </c>
      <c r="C30" s="31">
        <v>3.4019546230831282E-2</v>
      </c>
      <c r="D30" s="31">
        <v>1.9230138411732579E-2</v>
      </c>
      <c r="E30" s="42">
        <f>SUMPRODUCT($C$18:$D$18,C30:D30)/$E$18</f>
        <v>3.0882240137954015E-2</v>
      </c>
      <c r="J30" s="1"/>
    </row>
    <row r="31" spans="2:10" ht="15" customHeight="1" x14ac:dyDescent="0.3">
      <c r="B31" s="170" t="s">
        <v>336</v>
      </c>
      <c r="C31" s="31">
        <v>7.2809728957787173E-2</v>
      </c>
      <c r="D31" s="31">
        <v>7.9591728284362423E-2</v>
      </c>
      <c r="E31" s="42">
        <f>SUMPRODUCT($C$18:$D$18,C31:D31)/$E$18</f>
        <v>7.4248407779103964E-2</v>
      </c>
      <c r="J31" s="1"/>
    </row>
    <row r="32" spans="2:10" ht="15" customHeight="1" thickBot="1" x14ac:dyDescent="0.35">
      <c r="B32" s="69" t="s">
        <v>335</v>
      </c>
      <c r="C32" s="165">
        <v>1.5719301015185986E-2</v>
      </c>
      <c r="D32" s="165">
        <v>1.2580639245498055E-2</v>
      </c>
      <c r="E32" s="42">
        <f>SUMPRODUCT($C$18:$D$18,C32:D32)/$E$18</f>
        <v>1.5053490536905257E-2</v>
      </c>
      <c r="J32" s="1"/>
    </row>
    <row r="33" spans="2:10" ht="15" customHeight="1" thickTop="1" x14ac:dyDescent="0.3">
      <c r="B33" s="64" t="s">
        <v>488</v>
      </c>
      <c r="C33" s="49"/>
      <c r="D33" s="49"/>
      <c r="E33" s="58"/>
      <c r="J33" s="1"/>
    </row>
    <row r="34" spans="2:10" ht="15" customHeight="1" x14ac:dyDescent="0.3">
      <c r="B34" s="57" t="s">
        <v>447</v>
      </c>
      <c r="C34" s="194">
        <v>0.68401326730942047</v>
      </c>
      <c r="D34" s="31">
        <v>0.83914814081955014</v>
      </c>
      <c r="E34" s="42">
        <f t="shared" ref="E34:E37" si="1">SUMPRODUCT($C$18:$D$18,C34:D34)/$E$18</f>
        <v>0.71692233235342817</v>
      </c>
      <c r="J34" s="1"/>
    </row>
    <row r="35" spans="2:10" ht="15" customHeight="1" x14ac:dyDescent="0.3">
      <c r="B35" s="57" t="s">
        <v>448</v>
      </c>
      <c r="C35" s="194">
        <v>6.5563482628028733E-2</v>
      </c>
      <c r="D35" s="31">
        <v>5.3745976968061562E-2</v>
      </c>
      <c r="E35" s="42">
        <f t="shared" si="1"/>
        <v>6.305661197011446E-2</v>
      </c>
      <c r="J35" s="1"/>
    </row>
    <row r="36" spans="2:10" ht="15" customHeight="1" x14ac:dyDescent="0.3">
      <c r="B36" s="57" t="s">
        <v>449</v>
      </c>
      <c r="C36" s="194">
        <v>9.7731242225123124E-2</v>
      </c>
      <c r="D36" s="31">
        <v>5.2343921272343247E-2</v>
      </c>
      <c r="E36" s="42">
        <f>SUMPRODUCT($C$18:$D$18,C36:D36)/$E$18</f>
        <v>8.8103140795622467E-2</v>
      </c>
      <c r="J36" s="1"/>
    </row>
    <row r="37" spans="2:10" ht="15" customHeight="1" thickBot="1" x14ac:dyDescent="0.35">
      <c r="B37" s="57" t="s">
        <v>450</v>
      </c>
      <c r="C37" s="194">
        <v>0.15269200783742753</v>
      </c>
      <c r="D37" s="31">
        <v>5.4761960940044922E-2</v>
      </c>
      <c r="E37" s="42">
        <f t="shared" si="1"/>
        <v>0.13191791488083485</v>
      </c>
      <c r="J37" s="1"/>
    </row>
    <row r="38" spans="2:10" ht="15" customHeight="1" thickTop="1" x14ac:dyDescent="0.3">
      <c r="B38" s="64" t="s">
        <v>353</v>
      </c>
      <c r="C38" s="169"/>
      <c r="D38" s="169"/>
      <c r="E38" s="96"/>
      <c r="J38" s="1"/>
    </row>
    <row r="39" spans="2:10" ht="15" customHeight="1" x14ac:dyDescent="0.3">
      <c r="B39" s="57" t="s">
        <v>332</v>
      </c>
      <c r="C39" s="31">
        <v>0.23086283724321924</v>
      </c>
      <c r="D39" s="31">
        <v>4.0117729006614165E-2</v>
      </c>
      <c r="E39" s="42">
        <f t="shared" ref="E39:E42" si="2">SUMPRODUCT($C$18:$D$18,C39:D39)/$E$18</f>
        <v>0.19039970325049491</v>
      </c>
      <c r="J39" s="1"/>
    </row>
    <row r="40" spans="2:10" ht="15" customHeight="1" x14ac:dyDescent="0.3">
      <c r="B40" s="57" t="s">
        <v>333</v>
      </c>
      <c r="C40" s="31">
        <v>0.10324161586623135</v>
      </c>
      <c r="D40" s="31">
        <v>0.12073413017383562</v>
      </c>
      <c r="E40" s="42">
        <f t="shared" si="2"/>
        <v>0.10695233724116833</v>
      </c>
      <c r="J40" s="1"/>
    </row>
    <row r="41" spans="2:10" ht="15" customHeight="1" x14ac:dyDescent="0.3">
      <c r="B41" s="57" t="s">
        <v>334</v>
      </c>
      <c r="C41" s="31">
        <v>0.19349607686377054</v>
      </c>
      <c r="D41" s="31">
        <v>0.19417950005961196</v>
      </c>
      <c r="E41" s="42">
        <f t="shared" si="2"/>
        <v>0.19364105276696786</v>
      </c>
      <c r="J41" s="1"/>
    </row>
    <row r="42" spans="2:10" ht="15" customHeight="1" thickBot="1" x14ac:dyDescent="0.35">
      <c r="B42" s="69" t="s">
        <v>335</v>
      </c>
      <c r="C42" s="70">
        <v>0.47239947002677912</v>
      </c>
      <c r="D42" s="70">
        <v>0.64496864075993843</v>
      </c>
      <c r="E42" s="42">
        <f t="shared" si="2"/>
        <v>0.50900690674136917</v>
      </c>
      <c r="J42" s="1"/>
    </row>
    <row r="43" spans="2:10" ht="15" customHeight="1" thickTop="1" x14ac:dyDescent="0.3">
      <c r="B43" s="64" t="s">
        <v>474</v>
      </c>
      <c r="C43" s="49"/>
      <c r="D43" s="49"/>
      <c r="E43" s="42"/>
      <c r="J43" s="1"/>
    </row>
    <row r="44" spans="2:10" ht="15" customHeight="1" x14ac:dyDescent="0.3">
      <c r="B44" s="57" t="s">
        <v>174</v>
      </c>
      <c r="C44" s="31">
        <v>0.24051774981823906</v>
      </c>
      <c r="D44" s="31">
        <v>0.37590766481294402</v>
      </c>
      <c r="E44" s="42">
        <v>0.25723415459618565</v>
      </c>
      <c r="J44" s="1"/>
    </row>
    <row r="45" spans="2:10" ht="15" customHeight="1" x14ac:dyDescent="0.3">
      <c r="B45" s="57" t="s">
        <v>179</v>
      </c>
      <c r="C45" s="31">
        <v>0.40262836480043213</v>
      </c>
      <c r="D45" s="31">
        <v>0.50637956412743301</v>
      </c>
      <c r="E45" s="42">
        <v>0.41543838129401955</v>
      </c>
      <c r="J45" s="1"/>
    </row>
    <row r="46" spans="2:10" ht="15" customHeight="1" x14ac:dyDescent="0.3">
      <c r="B46" s="57" t="s">
        <v>178</v>
      </c>
      <c r="C46" s="31">
        <v>0.1064826674188902</v>
      </c>
      <c r="D46" s="31">
        <v>0.11771277105962294</v>
      </c>
      <c r="E46" s="42">
        <v>0.10786923271929773</v>
      </c>
      <c r="J46" s="1"/>
    </row>
    <row r="47" spans="2:10" ht="15" customHeight="1" x14ac:dyDescent="0.3">
      <c r="B47" s="57" t="s">
        <v>176</v>
      </c>
      <c r="C47" s="31">
        <v>1.523416073417631E-2</v>
      </c>
      <c r="D47" s="31">
        <v>0</v>
      </c>
      <c r="E47" s="42">
        <v>1.3353220065185188E-2</v>
      </c>
      <c r="J47" s="1"/>
    </row>
    <row r="48" spans="2:10" ht="15" customHeight="1" x14ac:dyDescent="0.3">
      <c r="B48" s="57" t="s">
        <v>177</v>
      </c>
      <c r="C48" s="31">
        <v>1.3554999177142892E-2</v>
      </c>
      <c r="D48" s="31">
        <v>0</v>
      </c>
      <c r="E48" s="42">
        <v>1.188138225361712E-2</v>
      </c>
      <c r="J48" s="1"/>
    </row>
    <row r="49" spans="2:10" ht="15" customHeight="1" thickBot="1" x14ac:dyDescent="0.35">
      <c r="B49" s="160" t="s">
        <v>175</v>
      </c>
      <c r="C49" s="165">
        <v>0.22158205805111941</v>
      </c>
      <c r="D49" s="165">
        <v>0</v>
      </c>
      <c r="E49" s="42">
        <v>0.19422362907169477</v>
      </c>
      <c r="J49" s="1"/>
    </row>
    <row r="50" spans="2:10" ht="15" customHeight="1" thickTop="1" x14ac:dyDescent="0.3">
      <c r="B50" s="64" t="s">
        <v>564</v>
      </c>
      <c r="C50" s="49"/>
      <c r="D50" s="49"/>
      <c r="E50" s="42"/>
      <c r="J50" s="1"/>
    </row>
    <row r="51" spans="2:10" ht="15" customHeight="1" x14ac:dyDescent="0.3">
      <c r="B51" s="92" t="s">
        <v>468</v>
      </c>
      <c r="C51" s="203">
        <v>1.741369854287351</v>
      </c>
      <c r="D51" s="203">
        <v>1.2963870985557233</v>
      </c>
      <c r="E51" s="204">
        <f>SUMPRODUCT($C$18:$D$18,C51:D51)/$E$18</f>
        <v>1.6469747893964275</v>
      </c>
      <c r="J51" s="1"/>
    </row>
    <row r="52" spans="2:10" ht="15" customHeight="1" x14ac:dyDescent="0.3">
      <c r="B52" s="57" t="s">
        <v>469</v>
      </c>
      <c r="C52" s="148">
        <v>2413.1523066837767</v>
      </c>
      <c r="D52" s="148">
        <v>1007.0327662728882</v>
      </c>
      <c r="E52" s="41">
        <f t="shared" ref="E52" si="3">SUMPRODUCT($C$18:$D$18,C52:D52)/$E$18</f>
        <v>2114.8694102078239</v>
      </c>
      <c r="J52" s="1"/>
    </row>
    <row r="53" spans="2:10" ht="15" customHeight="1" x14ac:dyDescent="0.3">
      <c r="B53" s="57" t="s">
        <v>470</v>
      </c>
      <c r="C53" s="148">
        <v>1270.0462485088715</v>
      </c>
      <c r="D53" s="148">
        <v>343.48633339566226</v>
      </c>
      <c r="E53" s="58">
        <f t="shared" ref="E53:E55" si="4">SUM(B53:D53)</f>
        <v>1613.5325819045338</v>
      </c>
      <c r="J53" s="1"/>
    </row>
    <row r="54" spans="2:10" ht="15" customHeight="1" x14ac:dyDescent="0.3">
      <c r="B54" s="57" t="s">
        <v>471</v>
      </c>
      <c r="C54" s="148">
        <v>1345.0640004114209</v>
      </c>
      <c r="D54" s="148">
        <v>485.79922976709889</v>
      </c>
      <c r="E54" s="58">
        <f t="shared" si="4"/>
        <v>1830.8632301785199</v>
      </c>
      <c r="J54" s="1"/>
    </row>
    <row r="55" spans="2:10" ht="15" customHeight="1" thickBot="1" x14ac:dyDescent="0.35">
      <c r="B55" s="57" t="s">
        <v>472</v>
      </c>
      <c r="C55" s="164">
        <v>2.5474703518197273</v>
      </c>
      <c r="D55" s="164">
        <v>1.0665089599872783</v>
      </c>
      <c r="E55" s="94">
        <f t="shared" si="4"/>
        <v>3.6139793118070056</v>
      </c>
      <c r="J55" s="1"/>
    </row>
    <row r="56" spans="2:10" ht="18.75" customHeight="1" thickTop="1" x14ac:dyDescent="0.3">
      <c r="B56" s="64" t="s">
        <v>339</v>
      </c>
      <c r="C56" s="49"/>
      <c r="D56" s="49"/>
      <c r="E56" s="43"/>
      <c r="J56" s="1"/>
    </row>
    <row r="57" spans="2:10" ht="15" customHeight="1" x14ac:dyDescent="0.3">
      <c r="B57" s="57" t="s">
        <v>169</v>
      </c>
      <c r="C57" s="31">
        <v>7.3908989084958285E-2</v>
      </c>
      <c r="D57" s="31">
        <v>9.2968154678829823E-2</v>
      </c>
      <c r="E57" s="42">
        <f t="shared" ref="E57:E64" si="5">SUMPRODUCT($C$18:$D$18,C57:D57)/$E$18</f>
        <v>7.7952047270533023E-2</v>
      </c>
      <c r="J57" s="1"/>
    </row>
    <row r="58" spans="2:10" ht="15" customHeight="1" x14ac:dyDescent="0.3">
      <c r="B58" s="57" t="s">
        <v>342</v>
      </c>
      <c r="C58" s="31">
        <v>1.5114483594019755E-2</v>
      </c>
      <c r="D58" s="31">
        <v>0</v>
      </c>
      <c r="E58" s="42">
        <f t="shared" si="5"/>
        <v>1.1908218539311058E-2</v>
      </c>
      <c r="J58" s="1"/>
    </row>
    <row r="59" spans="2:10" ht="15" customHeight="1" x14ac:dyDescent="0.3">
      <c r="B59" s="57" t="s">
        <v>340</v>
      </c>
      <c r="C59" s="31">
        <v>3.8883203644727114E-3</v>
      </c>
      <c r="D59" s="31">
        <v>0</v>
      </c>
      <c r="E59" s="42">
        <f t="shared" si="5"/>
        <v>3.0634833378836083E-3</v>
      </c>
      <c r="J59" s="1"/>
    </row>
    <row r="60" spans="2:10" ht="15" customHeight="1" x14ac:dyDescent="0.3">
      <c r="B60" s="57" t="s">
        <v>171</v>
      </c>
      <c r="C60" s="31">
        <v>0.41018558927475324</v>
      </c>
      <c r="D60" s="31">
        <v>0.34900106678382509</v>
      </c>
      <c r="E60" s="42">
        <f t="shared" si="5"/>
        <v>0.39720639649377593</v>
      </c>
      <c r="J60" s="1"/>
    </row>
    <row r="61" spans="2:10" ht="15" customHeight="1" x14ac:dyDescent="0.3">
      <c r="B61" s="57" t="s">
        <v>341</v>
      </c>
      <c r="C61" s="31">
        <v>4.003847000101584E-2</v>
      </c>
      <c r="D61" s="31">
        <v>0</v>
      </c>
      <c r="E61" s="42">
        <f t="shared" si="5"/>
        <v>3.1545030816692507E-2</v>
      </c>
      <c r="J61" s="1"/>
    </row>
    <row r="62" spans="2:10" ht="15" customHeight="1" x14ac:dyDescent="0.3">
      <c r="B62" s="57" t="s">
        <v>565</v>
      </c>
      <c r="C62" s="31">
        <v>1.9107893170348007E-2</v>
      </c>
      <c r="D62" s="31">
        <v>6.475779451255814E-3</v>
      </c>
      <c r="E62" s="42">
        <f t="shared" si="5"/>
        <v>1.6428218106844236E-2</v>
      </c>
      <c r="J62" s="1"/>
    </row>
    <row r="63" spans="2:10" ht="15" customHeight="1" x14ac:dyDescent="0.3">
      <c r="B63" s="57" t="s">
        <v>170</v>
      </c>
      <c r="C63" s="31">
        <v>0.43438637099187605</v>
      </c>
      <c r="D63" s="31">
        <v>0.5323248606743568</v>
      </c>
      <c r="E63" s="42">
        <f t="shared" si="5"/>
        <v>0.45516225493303381</v>
      </c>
      <c r="J63" s="1"/>
    </row>
    <row r="64" spans="2:10" ht="15" customHeight="1" thickBot="1" x14ac:dyDescent="0.35">
      <c r="B64" s="69" t="s">
        <v>326</v>
      </c>
      <c r="C64" s="70">
        <v>3.3698835185561929E-3</v>
      </c>
      <c r="D64" s="70">
        <v>1.9230138411732579E-2</v>
      </c>
      <c r="E64" s="42">
        <f t="shared" si="5"/>
        <v>6.7343505019259991E-3</v>
      </c>
      <c r="J64" s="1"/>
    </row>
    <row r="65" spans="2:10" ht="15" customHeight="1" thickTop="1" x14ac:dyDescent="0.3">
      <c r="B65" s="64" t="s">
        <v>343</v>
      </c>
      <c r="C65" s="49"/>
      <c r="D65" s="49"/>
      <c r="E65" s="42"/>
      <c r="J65" s="1"/>
    </row>
    <row r="66" spans="2:10" ht="15" customHeight="1" x14ac:dyDescent="0.3">
      <c r="B66" s="57" t="s">
        <v>169</v>
      </c>
      <c r="C66" s="31">
        <v>1.5106325711986219E-2</v>
      </c>
      <c r="D66" s="31">
        <v>0</v>
      </c>
      <c r="E66" s="42">
        <f t="shared" ref="E66:E73" si="6">SUMPRODUCT($C$18:$D$18,C66:D66)/$E$18</f>
        <v>1.190179120479652E-2</v>
      </c>
      <c r="J66" s="1"/>
    </row>
    <row r="67" spans="2:10" ht="15" customHeight="1" x14ac:dyDescent="0.3">
      <c r="B67" s="57" t="s">
        <v>342</v>
      </c>
      <c r="C67" s="31">
        <v>9.083614100112436E-2</v>
      </c>
      <c r="D67" s="31">
        <v>0.13221125591085547</v>
      </c>
      <c r="E67" s="42">
        <f t="shared" si="6"/>
        <v>9.9613125292014479E-2</v>
      </c>
      <c r="J67" s="1"/>
    </row>
    <row r="68" spans="2:10" ht="15" customHeight="1" x14ac:dyDescent="0.3">
      <c r="B68" s="57" t="s">
        <v>340</v>
      </c>
      <c r="C68" s="31">
        <v>1.9644583780219476E-3</v>
      </c>
      <c r="D68" s="31">
        <v>0</v>
      </c>
      <c r="E68" s="42">
        <f t="shared" si="6"/>
        <v>1.5477339686366602E-3</v>
      </c>
      <c r="J68" s="1"/>
    </row>
    <row r="69" spans="2:10" ht="15" customHeight="1" x14ac:dyDescent="0.3">
      <c r="B69" s="57" t="s">
        <v>171</v>
      </c>
      <c r="C69" s="31">
        <v>0.29366655732318669</v>
      </c>
      <c r="D69" s="31">
        <v>0.25706741622983065</v>
      </c>
      <c r="E69" s="42">
        <f t="shared" si="6"/>
        <v>0.28590270972693738</v>
      </c>
      <c r="J69" s="1"/>
    </row>
    <row r="70" spans="2:10" ht="15" customHeight="1" x14ac:dyDescent="0.3">
      <c r="B70" s="57" t="s">
        <v>341</v>
      </c>
      <c r="C70" s="31">
        <v>3.1600537372302402E-2</v>
      </c>
      <c r="D70" s="31">
        <v>1.6651040479363274E-2</v>
      </c>
      <c r="E70" s="42">
        <f t="shared" si="6"/>
        <v>2.8429271270146463E-2</v>
      </c>
      <c r="J70" s="1"/>
    </row>
    <row r="71" spans="2:10" ht="15" customHeight="1" x14ac:dyDescent="0.3">
      <c r="B71" s="57" t="s">
        <v>565</v>
      </c>
      <c r="C71" s="31">
        <v>3.1650500753110135E-2</v>
      </c>
      <c r="D71" s="31">
        <v>6.475779451255814E-3</v>
      </c>
      <c r="E71" s="42">
        <f t="shared" si="6"/>
        <v>2.6310137738385451E-2</v>
      </c>
      <c r="J71" s="1"/>
    </row>
    <row r="72" spans="2:10" ht="15" customHeight="1" x14ac:dyDescent="0.3">
      <c r="B72" s="57" t="s">
        <v>170</v>
      </c>
      <c r="C72" s="31">
        <v>0.53517547946026833</v>
      </c>
      <c r="D72" s="31">
        <v>0.58759450792869505</v>
      </c>
      <c r="E72" s="42">
        <f t="shared" si="6"/>
        <v>0.54629523079908315</v>
      </c>
      <c r="J72" s="1"/>
    </row>
    <row r="73" spans="2:10" ht="15" customHeight="1" thickBot="1" x14ac:dyDescent="0.35">
      <c r="B73" s="69" t="s">
        <v>326</v>
      </c>
      <c r="C73" s="70">
        <v>1.5172820884989612E-6</v>
      </c>
      <c r="D73" s="70">
        <v>3.2157422093198295E-5</v>
      </c>
      <c r="E73" s="42">
        <f t="shared" si="6"/>
        <v>8.0170350941074056E-6</v>
      </c>
      <c r="J73" s="1"/>
    </row>
    <row r="74" spans="2:10" s="1" customFormat="1" ht="15" customHeight="1" x14ac:dyDescent="0.3">
      <c r="B74" s="7"/>
      <c r="C74" s="18"/>
      <c r="D74" s="18"/>
      <c r="E74" s="18"/>
      <c r="F74" s="18"/>
      <c r="G74"/>
      <c r="H74"/>
      <c r="I74"/>
    </row>
    <row r="75" spans="2:10" ht="15" customHeight="1" x14ac:dyDescent="0.3">
      <c r="J75" s="1"/>
    </row>
    <row r="76" spans="2:10" ht="15" customHeight="1" x14ac:dyDescent="0.3">
      <c r="J76" s="1"/>
    </row>
    <row r="77" spans="2:10" ht="15" customHeight="1" x14ac:dyDescent="0.3">
      <c r="B77" s="3" t="s">
        <v>490</v>
      </c>
      <c r="C77" s="1"/>
      <c r="D77" s="1"/>
      <c r="E77" s="1"/>
      <c r="F77" s="1"/>
      <c r="G77" s="1"/>
      <c r="H77" s="1"/>
      <c r="I77" s="1"/>
      <c r="J77" s="1"/>
    </row>
    <row r="78" spans="2:10" ht="15" customHeight="1" thickBot="1" x14ac:dyDescent="0.35">
      <c r="B78" s="2"/>
      <c r="C78" s="1"/>
      <c r="D78" s="1"/>
      <c r="E78" s="1"/>
      <c r="F78" s="1"/>
      <c r="G78" s="1"/>
      <c r="H78" s="1"/>
      <c r="I78" s="1"/>
      <c r="J78" s="1"/>
    </row>
    <row r="79" spans="2:10" ht="30" customHeight="1" thickBot="1" x14ac:dyDescent="0.35">
      <c r="B79" s="56" t="s">
        <v>33</v>
      </c>
      <c r="C79" s="146" t="s">
        <v>245</v>
      </c>
      <c r="D79" s="146" t="s">
        <v>246</v>
      </c>
      <c r="E79" s="146" t="s">
        <v>247</v>
      </c>
      <c r="F79" s="146" t="s">
        <v>248</v>
      </c>
      <c r="G79" s="146" t="s">
        <v>249</v>
      </c>
      <c r="H79" s="147" t="s">
        <v>1</v>
      </c>
      <c r="I79" s="1"/>
      <c r="J79" s="1"/>
    </row>
    <row r="80" spans="2:10" ht="15" customHeight="1" thickTop="1" thickBot="1" x14ac:dyDescent="0.35">
      <c r="B80" s="81" t="s">
        <v>57</v>
      </c>
      <c r="C80" s="148">
        <v>444.50690209230385</v>
      </c>
      <c r="D80" s="148">
        <v>441.78887736118099</v>
      </c>
      <c r="E80" s="148">
        <v>452.32651913379618</v>
      </c>
      <c r="F80" s="148">
        <v>440.2434737287864</v>
      </c>
      <c r="G80" s="148">
        <v>442.13422768393247</v>
      </c>
      <c r="H80" s="152">
        <f>SUM(C80:G80)</f>
        <v>2220.9999999999995</v>
      </c>
      <c r="I80" s="1"/>
      <c r="J80" s="1"/>
    </row>
    <row r="81" spans="2:10" ht="15" customHeight="1" thickTop="1" x14ac:dyDescent="0.3">
      <c r="B81" s="64" t="s">
        <v>354</v>
      </c>
      <c r="C81" s="169"/>
      <c r="D81" s="169"/>
      <c r="E81" s="169"/>
      <c r="F81" s="169"/>
      <c r="G81" s="169"/>
      <c r="H81" s="75"/>
      <c r="J81" s="1"/>
    </row>
    <row r="82" spans="2:10" ht="15" customHeight="1" x14ac:dyDescent="0.3">
      <c r="B82" s="170" t="s">
        <v>446</v>
      </c>
      <c r="C82" s="31">
        <v>0.98316221579578733</v>
      </c>
      <c r="D82" s="31">
        <v>0.96198567968126725</v>
      </c>
      <c r="E82" s="31">
        <v>0.92425803715566768</v>
      </c>
      <c r="F82" s="31">
        <v>0.89647303067808259</v>
      </c>
      <c r="G82" s="31">
        <v>0.79123698816535271</v>
      </c>
      <c r="H82" s="75">
        <v>0.91156359333494363</v>
      </c>
    </row>
    <row r="83" spans="2:10" ht="15" customHeight="1" x14ac:dyDescent="0.3">
      <c r="B83" s="170" t="s">
        <v>445</v>
      </c>
      <c r="C83" s="31">
        <v>0</v>
      </c>
      <c r="D83" s="31">
        <v>0</v>
      </c>
      <c r="E83" s="31">
        <v>5.7081533351698167E-2</v>
      </c>
      <c r="F83" s="31">
        <v>3.5340400978262812E-2</v>
      </c>
      <c r="G83" s="31">
        <v>0.10282872152030342</v>
      </c>
      <c r="H83" s="75">
        <v>3.9100391513074068E-2</v>
      </c>
    </row>
    <row r="84" spans="2:10" ht="15" customHeight="1" x14ac:dyDescent="0.3">
      <c r="B84" s="170" t="s">
        <v>336</v>
      </c>
      <c r="C84" s="31">
        <v>0</v>
      </c>
      <c r="D84" s="31">
        <v>2.4543026199164479E-2</v>
      </c>
      <c r="E84" s="31">
        <v>1.8660429492634242E-2</v>
      </c>
      <c r="F84" s="31">
        <v>5.6985101004918146E-2</v>
      </c>
      <c r="G84" s="31">
        <v>7.4596513024544481E-2</v>
      </c>
      <c r="H84" s="75">
        <v>3.4827750383040139E-2</v>
      </c>
    </row>
    <row r="85" spans="2:10" ht="15" customHeight="1" thickBot="1" x14ac:dyDescent="0.35">
      <c r="B85" s="69" t="s">
        <v>335</v>
      </c>
      <c r="C85" s="70">
        <v>1.6837784204212679E-2</v>
      </c>
      <c r="D85" s="70">
        <v>1.3471294119568111E-2</v>
      </c>
      <c r="E85" s="70">
        <v>0</v>
      </c>
      <c r="F85" s="70">
        <v>1.120146733873658E-2</v>
      </c>
      <c r="G85" s="70">
        <v>3.1337777289799376E-2</v>
      </c>
      <c r="H85" s="42">
        <v>1.4508264768942392E-2</v>
      </c>
      <c r="J85" s="1"/>
    </row>
    <row r="86" spans="2:10" ht="15" customHeight="1" thickTop="1" x14ac:dyDescent="0.3">
      <c r="B86" s="64" t="s">
        <v>560</v>
      </c>
      <c r="C86" s="49"/>
      <c r="D86" s="49"/>
      <c r="E86" s="49"/>
      <c r="F86" s="49"/>
      <c r="G86" s="49"/>
      <c r="H86" s="58"/>
    </row>
    <row r="87" spans="2:10" ht="15" customHeight="1" x14ac:dyDescent="0.3">
      <c r="B87" s="57" t="s">
        <v>558</v>
      </c>
      <c r="C87" s="213">
        <v>0.46966986669202188</v>
      </c>
      <c r="D87" s="213">
        <v>0.40154952831375634</v>
      </c>
      <c r="E87" s="213">
        <v>0.29956959355344559</v>
      </c>
      <c r="F87" s="213">
        <v>0.41416595776433907</v>
      </c>
      <c r="G87" s="213">
        <v>0.58065905290911757</v>
      </c>
      <c r="H87" s="75">
        <v>0.43257000725367739</v>
      </c>
    </row>
    <row r="88" spans="2:10" ht="15" customHeight="1" x14ac:dyDescent="0.3">
      <c r="B88" s="57" t="s">
        <v>559</v>
      </c>
      <c r="C88" s="213">
        <v>3.3781791864994977E-2</v>
      </c>
      <c r="D88" s="213">
        <v>0</v>
      </c>
      <c r="E88" s="213">
        <v>0</v>
      </c>
      <c r="F88" s="213">
        <v>2.3774609185202536E-2</v>
      </c>
      <c r="G88" s="213">
        <v>9.8715984935893258E-2</v>
      </c>
      <c r="H88" s="75">
        <v>3.1124976111194809E-2</v>
      </c>
      <c r="J88" s="1"/>
    </row>
    <row r="89" spans="2:10" ht="15" customHeight="1" thickBot="1" x14ac:dyDescent="0.35">
      <c r="B89" s="57" t="s">
        <v>397</v>
      </c>
      <c r="C89" s="213">
        <v>0</v>
      </c>
      <c r="D89" s="213">
        <v>4.2729315785291468E-2</v>
      </c>
      <c r="E89" s="213">
        <v>0</v>
      </c>
      <c r="F89" s="213">
        <v>4.3327890348924585E-2</v>
      </c>
      <c r="G89" s="213">
        <v>7.8641480926867111E-2</v>
      </c>
      <c r="H89" s="75">
        <v>3.2743020189674441E-2</v>
      </c>
    </row>
    <row r="90" spans="2:10" ht="15" customHeight="1" thickTop="1" x14ac:dyDescent="0.3">
      <c r="B90" s="64" t="s">
        <v>355</v>
      </c>
      <c r="C90" s="169"/>
      <c r="D90" s="169"/>
      <c r="E90" s="169"/>
      <c r="F90" s="169"/>
      <c r="G90" s="169"/>
      <c r="H90" s="75"/>
      <c r="J90" s="1"/>
    </row>
    <row r="91" spans="2:10" ht="15" customHeight="1" x14ac:dyDescent="0.3">
      <c r="B91" s="170" t="s">
        <v>446</v>
      </c>
      <c r="C91" s="31">
        <v>1.0000000000000002</v>
      </c>
      <c r="D91" s="31">
        <v>0.90577562944737766</v>
      </c>
      <c r="E91" s="31">
        <v>0.91456756208815004</v>
      </c>
      <c r="F91" s="31">
        <v>0.84158957690215608</v>
      </c>
      <c r="G91" s="31">
        <v>0.72367984876245406</v>
      </c>
      <c r="H91" s="75">
        <v>0.87745142379619567</v>
      </c>
    </row>
    <row r="92" spans="2:10" ht="15" customHeight="1" x14ac:dyDescent="0.3">
      <c r="B92" s="170" t="s">
        <v>445</v>
      </c>
      <c r="C92" s="31">
        <v>0</v>
      </c>
      <c r="D92" s="31">
        <v>2.7839180712486943E-2</v>
      </c>
      <c r="E92" s="31">
        <v>4.0183804071840822E-2</v>
      </c>
      <c r="F92" s="31">
        <v>1.3319527878131747E-2</v>
      </c>
      <c r="G92" s="31">
        <v>8.8702330393251413E-2</v>
      </c>
      <c r="H92" s="75">
        <v>3.4019546230831282E-2</v>
      </c>
    </row>
    <row r="93" spans="2:10" ht="15" customHeight="1" thickBot="1" x14ac:dyDescent="0.35">
      <c r="B93" s="170" t="s">
        <v>336</v>
      </c>
      <c r="C93" s="31">
        <v>0</v>
      </c>
      <c r="D93" s="31">
        <v>5.2913895720567136E-2</v>
      </c>
      <c r="E93" s="31">
        <v>3.0410397533227204E-2</v>
      </c>
      <c r="F93" s="31">
        <v>0.10594084654691405</v>
      </c>
      <c r="G93" s="31">
        <v>0.17627778396859059</v>
      </c>
      <c r="H93" s="97">
        <v>7.2809728957787173E-2</v>
      </c>
    </row>
    <row r="94" spans="2:10" ht="15" customHeight="1" thickBot="1" x14ac:dyDescent="0.35">
      <c r="B94" s="69" t="s">
        <v>335</v>
      </c>
      <c r="C94" s="165">
        <v>0</v>
      </c>
      <c r="D94" s="165">
        <v>1.3471294119568111E-2</v>
      </c>
      <c r="E94" s="165">
        <v>1.4838236306781922E-2</v>
      </c>
      <c r="F94" s="165">
        <v>3.9150048672798296E-2</v>
      </c>
      <c r="G94" s="166">
        <v>1.1340036875703841E-2</v>
      </c>
      <c r="H94" s="75">
        <v>1.5719301015185986E-2</v>
      </c>
    </row>
    <row r="95" spans="2:10" ht="15" customHeight="1" thickTop="1" x14ac:dyDescent="0.3">
      <c r="B95" s="64" t="s">
        <v>352</v>
      </c>
      <c r="C95" s="49"/>
      <c r="D95" s="49"/>
      <c r="E95" s="49"/>
      <c r="F95" s="49"/>
      <c r="G95" s="49"/>
      <c r="H95" s="42"/>
      <c r="J95" s="1"/>
    </row>
    <row r="96" spans="2:10" ht="15" customHeight="1" x14ac:dyDescent="0.3">
      <c r="B96" s="57" t="s">
        <v>447</v>
      </c>
      <c r="C96" s="31">
        <v>0.81896642109216355</v>
      </c>
      <c r="D96" s="31">
        <v>0.7534078511098341</v>
      </c>
      <c r="E96" s="31">
        <v>0.78116386138935356</v>
      </c>
      <c r="F96" s="31">
        <v>0.52761756435744334</v>
      </c>
      <c r="G96" s="31">
        <v>0.53533225150079999</v>
      </c>
      <c r="H96" s="42">
        <v>0.68401326730942047</v>
      </c>
      <c r="J96" s="1"/>
    </row>
    <row r="97" spans="2:10" ht="15" customHeight="1" x14ac:dyDescent="0.3">
      <c r="B97" s="57" t="s">
        <v>448</v>
      </c>
      <c r="C97" s="31">
        <v>2.279744102198308E-2</v>
      </c>
      <c r="D97" s="31">
        <v>7.6099253788051102E-2</v>
      </c>
      <c r="E97" s="31">
        <v>8.2279906133558608E-2</v>
      </c>
      <c r="F97" s="31">
        <v>9.884525575024769E-2</v>
      </c>
      <c r="G97" s="31">
        <v>4.7790258073955226E-2</v>
      </c>
      <c r="H97" s="42">
        <v>6.5563482628028733E-2</v>
      </c>
      <c r="J97" s="1"/>
    </row>
    <row r="98" spans="2:10" ht="15" customHeight="1" x14ac:dyDescent="0.3">
      <c r="B98" s="57" t="s">
        <v>449</v>
      </c>
      <c r="C98" s="31">
        <v>4.1534108550394855E-2</v>
      </c>
      <c r="D98" s="31">
        <v>4.1378877229620935E-2</v>
      </c>
      <c r="E98" s="31">
        <v>9.4485927554744428E-2</v>
      </c>
      <c r="F98" s="31">
        <v>0.15055930064461723</v>
      </c>
      <c r="G98" s="31">
        <v>0.16125628517590335</v>
      </c>
      <c r="H98" s="42">
        <v>9.7731242225123124E-2</v>
      </c>
      <c r="J98" s="1"/>
    </row>
    <row r="99" spans="2:10" ht="15" customHeight="1" thickBot="1" x14ac:dyDescent="0.35">
      <c r="B99" s="57" t="s">
        <v>450</v>
      </c>
      <c r="C99" s="31">
        <v>0.11670202933545849</v>
      </c>
      <c r="D99" s="31">
        <v>0.12911401787249382</v>
      </c>
      <c r="E99" s="31">
        <v>4.2070304922343385E-2</v>
      </c>
      <c r="F99" s="31">
        <v>0.22297787924769161</v>
      </c>
      <c r="G99" s="31">
        <v>0.2556212052493414</v>
      </c>
      <c r="H99" s="42">
        <v>0.15269200783742753</v>
      </c>
      <c r="J99" s="1"/>
    </row>
    <row r="100" spans="2:10" ht="15" customHeight="1" thickTop="1" x14ac:dyDescent="0.3">
      <c r="B100" s="64" t="s">
        <v>353</v>
      </c>
      <c r="C100" s="169"/>
      <c r="D100" s="169"/>
      <c r="E100" s="169"/>
      <c r="F100" s="169"/>
      <c r="G100" s="169"/>
      <c r="H100" s="75"/>
      <c r="J100" s="1"/>
    </row>
    <row r="101" spans="2:10" ht="15" customHeight="1" x14ac:dyDescent="0.3">
      <c r="B101" s="57" t="s">
        <v>332</v>
      </c>
      <c r="C101" s="31">
        <v>9.3904588313475409E-2</v>
      </c>
      <c r="D101" s="31">
        <v>0.20420371079647201</v>
      </c>
      <c r="E101" s="31">
        <v>0.15547030742543455</v>
      </c>
      <c r="F101" s="31">
        <v>0.34412835240193285</v>
      </c>
      <c r="G101" s="31">
        <v>0.35954373472572282</v>
      </c>
      <c r="H101" s="75">
        <v>0.23086283724321924</v>
      </c>
      <c r="J101" s="1"/>
    </row>
    <row r="102" spans="2:10" ht="15" customHeight="1" x14ac:dyDescent="0.3">
      <c r="B102" s="57" t="s">
        <v>333</v>
      </c>
      <c r="C102" s="31">
        <v>8.7128990594361008E-2</v>
      </c>
      <c r="D102" s="31">
        <v>4.2388438093693789E-2</v>
      </c>
      <c r="E102" s="31">
        <v>0.13861635579906043</v>
      </c>
      <c r="F102" s="31">
        <v>0.1423409455311915</v>
      </c>
      <c r="G102" s="31">
        <v>0.10512401377347727</v>
      </c>
      <c r="H102" s="75">
        <v>0.10324161586623135</v>
      </c>
      <c r="J102" s="1"/>
    </row>
    <row r="103" spans="2:10" ht="15" customHeight="1" x14ac:dyDescent="0.3">
      <c r="B103" s="57" t="s">
        <v>334</v>
      </c>
      <c r="C103" s="31">
        <v>0.24037902615380943</v>
      </c>
      <c r="D103" s="31">
        <v>7.3683114614364567E-2</v>
      </c>
      <c r="E103" s="31">
        <v>7.5741962844332419E-2</v>
      </c>
      <c r="F103" s="31">
        <v>0.28284529455048929</v>
      </c>
      <c r="G103" s="31">
        <v>0.29758242710051613</v>
      </c>
      <c r="H103" s="75">
        <v>0.19349607686377054</v>
      </c>
      <c r="J103" s="1"/>
    </row>
    <row r="104" spans="2:10" ht="15" customHeight="1" thickBot="1" x14ac:dyDescent="0.35">
      <c r="B104" s="69" t="s">
        <v>335</v>
      </c>
      <c r="C104" s="70">
        <v>0.5785873949383542</v>
      </c>
      <c r="D104" s="70">
        <v>0.67972473649546961</v>
      </c>
      <c r="E104" s="70">
        <v>0.63017137393117273</v>
      </c>
      <c r="F104" s="70">
        <v>0.23068540751638647</v>
      </c>
      <c r="G104" s="70">
        <v>0.23774982440028383</v>
      </c>
      <c r="H104" s="42">
        <v>0.47239947002677912</v>
      </c>
      <c r="J104" s="1"/>
    </row>
    <row r="105" spans="2:10" ht="15" customHeight="1" thickTop="1" x14ac:dyDescent="0.3">
      <c r="B105" s="64" t="s">
        <v>474</v>
      </c>
      <c r="C105" s="49"/>
      <c r="D105" s="49"/>
      <c r="E105" s="49"/>
      <c r="F105" s="49"/>
      <c r="G105" s="49"/>
      <c r="H105" s="42"/>
    </row>
    <row r="106" spans="2:10" ht="15" customHeight="1" x14ac:dyDescent="0.3">
      <c r="B106" s="57" t="s">
        <v>174</v>
      </c>
      <c r="C106" s="31">
        <v>0.52367880360231689</v>
      </c>
      <c r="D106" s="31">
        <v>0</v>
      </c>
      <c r="E106" s="31">
        <v>0.35719231891685288</v>
      </c>
      <c r="F106" s="31">
        <v>0.18182240540479669</v>
      </c>
      <c r="G106" s="31">
        <v>0.20645656853672148</v>
      </c>
      <c r="H106" s="42">
        <v>0.24051774981823906</v>
      </c>
    </row>
    <row r="107" spans="2:10" ht="15" customHeight="1" x14ac:dyDescent="0.3">
      <c r="B107" s="57" t="s">
        <v>179</v>
      </c>
      <c r="C107" s="31">
        <v>0</v>
      </c>
      <c r="D107" s="31">
        <v>0.12305377826172353</v>
      </c>
      <c r="E107" s="31">
        <v>0.53889739494689837</v>
      </c>
      <c r="F107" s="31">
        <v>0.58388887100797771</v>
      </c>
      <c r="G107" s="31">
        <v>0.41063905958717145</v>
      </c>
      <c r="H107" s="42">
        <v>0.40262836480043213</v>
      </c>
    </row>
    <row r="108" spans="2:10" ht="15" customHeight="1" x14ac:dyDescent="0.3">
      <c r="B108" s="57" t="s">
        <v>178</v>
      </c>
      <c r="C108" s="31">
        <v>0</v>
      </c>
      <c r="D108" s="31">
        <v>0.12305377826172353</v>
      </c>
      <c r="E108" s="31">
        <v>0.10391028613624886</v>
      </c>
      <c r="F108" s="31">
        <v>0.1239599189654239</v>
      </c>
      <c r="G108" s="31">
        <v>0.12030165809678843</v>
      </c>
      <c r="H108" s="42">
        <v>0.1064826674188902</v>
      </c>
    </row>
    <row r="109" spans="2:10" ht="15" customHeight="1" x14ac:dyDescent="0.3">
      <c r="B109" s="57" t="s">
        <v>176</v>
      </c>
      <c r="C109" s="31">
        <v>0</v>
      </c>
      <c r="D109" s="31">
        <v>0</v>
      </c>
      <c r="E109" s="31">
        <v>0</v>
      </c>
      <c r="F109" s="31">
        <v>0</v>
      </c>
      <c r="G109" s="31">
        <v>3.3056799617704552E-2</v>
      </c>
      <c r="H109" s="42">
        <v>1.523416073417631E-2</v>
      </c>
    </row>
    <row r="110" spans="2:10" ht="15" customHeight="1" x14ac:dyDescent="0.3">
      <c r="B110" s="57" t="s">
        <v>177</v>
      </c>
      <c r="C110" s="31">
        <v>0</v>
      </c>
      <c r="D110" s="31">
        <v>0</v>
      </c>
      <c r="E110" s="31">
        <v>0</v>
      </c>
      <c r="F110" s="31">
        <v>0</v>
      </c>
      <c r="G110" s="31">
        <v>2.9413165545229492E-2</v>
      </c>
      <c r="H110" s="42">
        <v>1.3554999177142892E-2</v>
      </c>
    </row>
    <row r="111" spans="2:10" ht="15" customHeight="1" thickBot="1" x14ac:dyDescent="0.35">
      <c r="B111" s="160" t="s">
        <v>175</v>
      </c>
      <c r="C111" s="31">
        <v>0.47632119639768333</v>
      </c>
      <c r="D111" s="31">
        <v>0.75389244347655293</v>
      </c>
      <c r="E111" s="31">
        <v>0</v>
      </c>
      <c r="F111" s="31">
        <v>0.1103288046218017</v>
      </c>
      <c r="G111" s="31">
        <v>0.20013274861638461</v>
      </c>
      <c r="H111" s="42">
        <v>0.22158205805111941</v>
      </c>
    </row>
    <row r="112" spans="2:10" ht="15" customHeight="1" thickTop="1" x14ac:dyDescent="0.3">
      <c r="B112" s="64" t="s">
        <v>564</v>
      </c>
      <c r="C112" s="49"/>
      <c r="D112" s="49"/>
      <c r="E112" s="49"/>
      <c r="F112" s="49"/>
      <c r="G112" s="49"/>
      <c r="H112" s="58"/>
    </row>
    <row r="113" spans="2:8" ht="15" customHeight="1" x14ac:dyDescent="0.3">
      <c r="B113" s="92" t="s">
        <v>468</v>
      </c>
      <c r="C113" s="203">
        <v>1.558472067572046</v>
      </c>
      <c r="D113" s="203">
        <v>1.4298239740949878</v>
      </c>
      <c r="E113" s="203">
        <v>1.4266152045570786</v>
      </c>
      <c r="F113" s="203">
        <v>1.8895078505748744</v>
      </c>
      <c r="G113" s="203">
        <v>2.4110577085774767</v>
      </c>
      <c r="H113" s="204">
        <v>1.741369854287351</v>
      </c>
    </row>
    <row r="114" spans="2:8" ht="15" customHeight="1" x14ac:dyDescent="0.3">
      <c r="B114" s="57" t="s">
        <v>469</v>
      </c>
      <c r="C114" s="148">
        <v>981.62580978909716</v>
      </c>
      <c r="D114" s="148">
        <v>1519.7879017574446</v>
      </c>
      <c r="E114" s="148">
        <v>1990.1663524285323</v>
      </c>
      <c r="F114" s="148">
        <v>2873.2609492099632</v>
      </c>
      <c r="G114" s="148">
        <v>4799.7409414081003</v>
      </c>
      <c r="H114" s="41">
        <v>2413.1523066837767</v>
      </c>
    </row>
    <row r="115" spans="2:8" ht="15" customHeight="1" x14ac:dyDescent="0.3">
      <c r="B115" s="57" t="s">
        <v>470</v>
      </c>
      <c r="C115" s="148">
        <v>301.27286350315649</v>
      </c>
      <c r="D115" s="148">
        <v>812.7740975691155</v>
      </c>
      <c r="E115" s="148">
        <v>757.93279608871683</v>
      </c>
      <c r="F115" s="148">
        <v>1497.6171052536756</v>
      </c>
      <c r="G115" s="148">
        <v>2994.1147893224093</v>
      </c>
      <c r="H115" s="58">
        <v>1270.0462485088715</v>
      </c>
    </row>
    <row r="116" spans="2:8" ht="15" customHeight="1" x14ac:dyDescent="0.3">
      <c r="B116" s="57" t="s">
        <v>471</v>
      </c>
      <c r="C116" s="148">
        <v>763.39250481322836</v>
      </c>
      <c r="D116" s="148">
        <v>745.33995194757676</v>
      </c>
      <c r="E116" s="148">
        <v>1279.3769977545235</v>
      </c>
      <c r="F116" s="148">
        <v>1710.301314731523</v>
      </c>
      <c r="G116" s="148">
        <v>2250.1662830240552</v>
      </c>
      <c r="H116" s="58">
        <v>1345.0640004114209</v>
      </c>
    </row>
    <row r="117" spans="2:8" ht="15" customHeight="1" thickBot="1" x14ac:dyDescent="0.35">
      <c r="B117" s="57" t="s">
        <v>472</v>
      </c>
      <c r="C117" s="164">
        <v>0.95686681387585348</v>
      </c>
      <c r="D117" s="164">
        <v>1.2191533389224276</v>
      </c>
      <c r="E117" s="164">
        <v>1.8088751652415278</v>
      </c>
      <c r="F117" s="164">
        <v>2.9628277020867095</v>
      </c>
      <c r="G117" s="164">
        <v>5.9560451518718018</v>
      </c>
      <c r="H117" s="94">
        <v>2.5474703518197273</v>
      </c>
    </row>
    <row r="118" spans="2:8" ht="15" customHeight="1" thickTop="1" x14ac:dyDescent="0.3">
      <c r="B118" s="64" t="s">
        <v>339</v>
      </c>
      <c r="C118" s="49"/>
      <c r="D118" s="49"/>
      <c r="E118" s="49"/>
      <c r="F118" s="49"/>
      <c r="G118" s="49"/>
      <c r="H118" s="43"/>
    </row>
    <row r="119" spans="2:8" ht="15" customHeight="1" x14ac:dyDescent="0.3">
      <c r="B119" s="57" t="s">
        <v>169</v>
      </c>
      <c r="C119" s="31">
        <v>5.6820935760001759E-2</v>
      </c>
      <c r="D119" s="31">
        <v>7.4217387572681329E-2</v>
      </c>
      <c r="E119" s="31">
        <v>0.11783656225020436</v>
      </c>
      <c r="F119" s="31">
        <v>4.8132444962537831E-2</v>
      </c>
      <c r="G119" s="31">
        <v>7.1506686237645029E-2</v>
      </c>
      <c r="H119" s="42">
        <v>7.3908989084958285E-2</v>
      </c>
    </row>
    <row r="120" spans="2:8" ht="15" customHeight="1" x14ac:dyDescent="0.3">
      <c r="B120" s="57" t="s">
        <v>342</v>
      </c>
      <c r="C120" s="31">
        <v>2.8669852131197434E-2</v>
      </c>
      <c r="D120" s="31">
        <v>0</v>
      </c>
      <c r="E120" s="31">
        <v>2.2293240812454426E-2</v>
      </c>
      <c r="F120" s="31">
        <v>1.2792043984275015E-2</v>
      </c>
      <c r="G120" s="31">
        <v>1.1557311538997406E-2</v>
      </c>
      <c r="H120" s="42">
        <v>1.5114483594019755E-2</v>
      </c>
    </row>
    <row r="121" spans="2:8" ht="15" customHeight="1" x14ac:dyDescent="0.3">
      <c r="B121" s="57" t="s">
        <v>340</v>
      </c>
      <c r="C121" s="31">
        <v>0</v>
      </c>
      <c r="D121" s="31">
        <v>0</v>
      </c>
      <c r="E121" s="31">
        <v>0</v>
      </c>
      <c r="F121" s="31">
        <v>0</v>
      </c>
      <c r="G121" s="31">
        <v>1.953243831569506E-2</v>
      </c>
      <c r="H121" s="42">
        <v>3.8883203644727114E-3</v>
      </c>
    </row>
    <row r="122" spans="2:8" ht="15" customHeight="1" x14ac:dyDescent="0.3">
      <c r="B122" s="57" t="s">
        <v>171</v>
      </c>
      <c r="C122" s="31">
        <v>0.33950032159981247</v>
      </c>
      <c r="D122" s="31">
        <v>0.40927025572848891</v>
      </c>
      <c r="E122" s="31">
        <v>0.41369010235681886</v>
      </c>
      <c r="F122" s="31">
        <v>0.41225088756705341</v>
      </c>
      <c r="G122" s="31">
        <v>0.47652303479000385</v>
      </c>
      <c r="H122" s="42">
        <v>0.41018558927475324</v>
      </c>
    </row>
    <row r="123" spans="2:8" ht="15" customHeight="1" x14ac:dyDescent="0.3">
      <c r="B123" s="57" t="s">
        <v>341</v>
      </c>
      <c r="C123" s="31">
        <v>0</v>
      </c>
      <c r="D123" s="31">
        <v>2.0239521574789195E-2</v>
      </c>
      <c r="E123" s="31">
        <v>0.10457314694601302</v>
      </c>
      <c r="F123" s="31">
        <v>3.8902869150489322E-2</v>
      </c>
      <c r="G123" s="31">
        <v>3.5183669522953508E-2</v>
      </c>
      <c r="H123" s="42">
        <v>4.003847000101584E-2</v>
      </c>
    </row>
    <row r="124" spans="2:8" ht="15" customHeight="1" x14ac:dyDescent="0.3">
      <c r="B124" s="57" t="s">
        <v>565</v>
      </c>
      <c r="C124" s="31">
        <v>0</v>
      </c>
      <c r="D124" s="31">
        <v>5.0926504964094559E-2</v>
      </c>
      <c r="E124" s="31">
        <v>0</v>
      </c>
      <c r="F124" s="31">
        <v>2.3993511323011595E-2</v>
      </c>
      <c r="G124" s="31">
        <v>2.1208221206155082E-2</v>
      </c>
      <c r="H124" s="42">
        <v>1.9107893170348007E-2</v>
      </c>
    </row>
    <row r="125" spans="2:8" ht="15" customHeight="1" x14ac:dyDescent="0.3">
      <c r="B125" s="57" t="s">
        <v>170</v>
      </c>
      <c r="C125" s="31">
        <v>0.5750088905089884</v>
      </c>
      <c r="D125" s="31">
        <v>0.42840495458838668</v>
      </c>
      <c r="E125" s="31">
        <v>0.34160694763450933</v>
      </c>
      <c r="F125" s="31">
        <v>0.46392824301263286</v>
      </c>
      <c r="G125" s="31">
        <v>0.36448863838855006</v>
      </c>
      <c r="H125" s="42">
        <v>0.43438637099187605</v>
      </c>
    </row>
    <row r="126" spans="2:8" ht="15" customHeight="1" thickBot="1" x14ac:dyDescent="0.35">
      <c r="B126" s="69" t="s">
        <v>326</v>
      </c>
      <c r="C126" s="70">
        <v>0</v>
      </c>
      <c r="D126" s="70">
        <v>1.6941375571559263E-2</v>
      </c>
      <c r="E126" s="70">
        <v>0</v>
      </c>
      <c r="F126" s="70">
        <v>0</v>
      </c>
      <c r="G126" s="70">
        <v>0</v>
      </c>
      <c r="H126" s="42">
        <v>3.3698835185561929E-3</v>
      </c>
    </row>
    <row r="127" spans="2:8" ht="15" customHeight="1" thickTop="1" x14ac:dyDescent="0.3">
      <c r="B127" s="64" t="s">
        <v>343</v>
      </c>
      <c r="C127" s="49"/>
      <c r="D127" s="49"/>
      <c r="E127" s="49"/>
      <c r="F127" s="49"/>
      <c r="G127" s="49"/>
      <c r="H127" s="42"/>
    </row>
    <row r="128" spans="2:8" ht="15" customHeight="1" x14ac:dyDescent="0.3">
      <c r="B128" s="57" t="s">
        <v>169</v>
      </c>
      <c r="C128" s="31">
        <v>2.8669852131197434E-2</v>
      </c>
      <c r="D128" s="31">
        <v>0</v>
      </c>
      <c r="E128" s="31">
        <v>2.2293240812454426E-2</v>
      </c>
      <c r="F128" s="31">
        <v>2.4357835777335288E-2</v>
      </c>
      <c r="G128" s="31">
        <v>0</v>
      </c>
      <c r="H128" s="42">
        <v>1.5106325711986219E-2</v>
      </c>
    </row>
    <row r="129" spans="2:9" ht="15" customHeight="1" x14ac:dyDescent="0.3">
      <c r="B129" s="57" t="s">
        <v>342</v>
      </c>
      <c r="C129" s="31">
        <v>0.10053041866887463</v>
      </c>
      <c r="D129" s="31">
        <v>0.20680997734057888</v>
      </c>
      <c r="E129" s="31">
        <v>8.8318767485180708E-2</v>
      </c>
      <c r="F129" s="31">
        <v>2.7596324559581161E-2</v>
      </c>
      <c r="G129" s="31">
        <v>3.0751371801215396E-2</v>
      </c>
      <c r="H129" s="42">
        <v>9.083614100112436E-2</v>
      </c>
    </row>
    <row r="130" spans="2:9" ht="15" customHeight="1" x14ac:dyDescent="0.3">
      <c r="B130" s="57" t="s">
        <v>340</v>
      </c>
      <c r="C130" s="31">
        <v>0</v>
      </c>
      <c r="D130" s="31">
        <v>0</v>
      </c>
      <c r="E130" s="31">
        <v>0</v>
      </c>
      <c r="F130" s="31">
        <v>0</v>
      </c>
      <c r="G130" s="31">
        <v>9.8681843304512379E-3</v>
      </c>
      <c r="H130" s="42">
        <v>1.9644583780219476E-3</v>
      </c>
    </row>
    <row r="131" spans="2:9" ht="15" customHeight="1" x14ac:dyDescent="0.3">
      <c r="B131" s="57" t="s">
        <v>171</v>
      </c>
      <c r="C131" s="31">
        <v>0.27430142295627502</v>
      </c>
      <c r="D131" s="31">
        <v>0.2115013070520963</v>
      </c>
      <c r="E131" s="31">
        <v>0.27994918148204617</v>
      </c>
      <c r="F131" s="31">
        <v>0.30432757353411127</v>
      </c>
      <c r="G131" s="31">
        <v>0.39865485433936521</v>
      </c>
      <c r="H131" s="42">
        <v>0.29366655732318669</v>
      </c>
    </row>
    <row r="132" spans="2:9" ht="15" customHeight="1" x14ac:dyDescent="0.3">
      <c r="B132" s="57" t="s">
        <v>341</v>
      </c>
      <c r="C132" s="31">
        <v>0</v>
      </c>
      <c r="D132" s="31">
        <v>2.0239521574789195E-2</v>
      </c>
      <c r="E132" s="31">
        <v>2.3425092796664517E-2</v>
      </c>
      <c r="F132" s="31">
        <v>4.9477336833366831E-2</v>
      </c>
      <c r="G132" s="31">
        <v>6.5286356174607069E-2</v>
      </c>
      <c r="H132" s="42">
        <v>3.1600537372302402E-2</v>
      </c>
    </row>
    <row r="133" spans="2:9" ht="15" customHeight="1" x14ac:dyDescent="0.3">
      <c r="B133" s="57" t="s">
        <v>565</v>
      </c>
      <c r="C133" s="31">
        <v>3.8541656472121086E-2</v>
      </c>
      <c r="D133" s="31">
        <v>2.4483960608685091E-2</v>
      </c>
      <c r="E133" s="31">
        <v>4.8710731175212914E-2</v>
      </c>
      <c r="F133" s="31">
        <v>2.3993511323011595E-2</v>
      </c>
      <c r="G133" s="31">
        <v>2.2054040431119321E-2</v>
      </c>
      <c r="H133" s="42">
        <v>3.1650500753110135E-2</v>
      </c>
    </row>
    <row r="134" spans="2:9" ht="15" customHeight="1" x14ac:dyDescent="0.3">
      <c r="B134" s="57" t="s">
        <v>170</v>
      </c>
      <c r="C134" s="31">
        <v>0.55795664977153181</v>
      </c>
      <c r="D134" s="31">
        <v>0.5369652334238505</v>
      </c>
      <c r="E134" s="31">
        <v>0.53730298624844119</v>
      </c>
      <c r="F134" s="31">
        <v>0.57024741797259393</v>
      </c>
      <c r="G134" s="31">
        <v>0.47338519292324183</v>
      </c>
      <c r="H134" s="42">
        <v>0.53517547946026833</v>
      </c>
    </row>
    <row r="135" spans="2:9" ht="15" customHeight="1" thickBot="1" x14ac:dyDescent="0.35">
      <c r="B135" s="69" t="s">
        <v>326</v>
      </c>
      <c r="C135" s="70">
        <v>0</v>
      </c>
      <c r="D135" s="70">
        <v>3.8347220674161457E-5</v>
      </c>
      <c r="E135" s="70">
        <v>0</v>
      </c>
      <c r="F135" s="70">
        <v>0</v>
      </c>
      <c r="G135" s="70">
        <v>0</v>
      </c>
      <c r="H135" s="42">
        <v>1.5172820884989612E-6</v>
      </c>
    </row>
    <row r="136" spans="2:9" ht="15" customHeight="1" x14ac:dyDescent="0.3">
      <c r="B136" s="7"/>
      <c r="C136" s="26"/>
      <c r="D136" s="26"/>
      <c r="E136" s="26"/>
      <c r="F136" s="26"/>
      <c r="G136" s="26"/>
      <c r="H136" s="26"/>
    </row>
    <row r="137" spans="2:9" ht="15" customHeight="1" x14ac:dyDescent="0.3">
      <c r="B137" s="7"/>
      <c r="C137" s="26"/>
      <c r="D137" s="26"/>
      <c r="E137" s="26"/>
      <c r="F137" s="26"/>
      <c r="G137" s="26"/>
      <c r="H137" s="26"/>
    </row>
    <row r="138" spans="2:9" ht="15" customHeight="1" x14ac:dyDescent="0.3">
      <c r="B138" s="7"/>
      <c r="C138" s="26"/>
      <c r="D138" s="26"/>
      <c r="E138" s="26"/>
      <c r="F138" s="26"/>
      <c r="G138" s="26"/>
      <c r="H138" s="26"/>
    </row>
    <row r="139" spans="2:9" ht="15" customHeight="1" x14ac:dyDescent="0.3">
      <c r="B139" s="3" t="s">
        <v>489</v>
      </c>
      <c r="C139" s="1"/>
      <c r="D139" s="1"/>
      <c r="E139" s="1"/>
      <c r="F139" s="1"/>
      <c r="G139" s="1"/>
      <c r="H139" s="1"/>
      <c r="I139" s="1"/>
    </row>
    <row r="140" spans="2:9" ht="15" customHeight="1" thickBot="1" x14ac:dyDescent="0.35">
      <c r="B140" s="2"/>
      <c r="C140" s="1"/>
      <c r="D140" s="1"/>
      <c r="E140" s="1"/>
      <c r="F140" s="1"/>
      <c r="G140" s="1"/>
      <c r="H140" s="1"/>
      <c r="I140" s="1"/>
    </row>
    <row r="141" spans="2:9" ht="25.5" customHeight="1" thickBot="1" x14ac:dyDescent="0.35">
      <c r="B141" s="76" t="s">
        <v>37</v>
      </c>
      <c r="C141" s="167" t="s">
        <v>245</v>
      </c>
      <c r="D141" s="167" t="s">
        <v>246</v>
      </c>
      <c r="E141" s="167" t="s">
        <v>250</v>
      </c>
      <c r="F141" s="147" t="s">
        <v>1</v>
      </c>
      <c r="G141" s="1"/>
      <c r="H141" s="1"/>
      <c r="I141" s="1"/>
    </row>
    <row r="142" spans="2:9" ht="15" customHeight="1" thickTop="1" thickBot="1" x14ac:dyDescent="0.35">
      <c r="B142" s="81" t="s">
        <v>57</v>
      </c>
      <c r="C142" s="168">
        <v>337.25786376779314</v>
      </c>
      <c r="D142" s="168">
        <v>149.74213623220697</v>
      </c>
      <c r="E142" s="168">
        <v>110.99999999999997</v>
      </c>
      <c r="F142" s="152">
        <f>SUM(A142:E142)</f>
        <v>598.00000000000011</v>
      </c>
      <c r="G142" s="1"/>
      <c r="H142" s="1"/>
      <c r="I142" s="1"/>
    </row>
    <row r="143" spans="2:9" ht="15" customHeight="1" thickTop="1" x14ac:dyDescent="0.3">
      <c r="B143" s="64" t="s">
        <v>354</v>
      </c>
      <c r="C143" s="49"/>
      <c r="D143" s="49"/>
      <c r="E143" s="49"/>
      <c r="F143" s="58"/>
    </row>
    <row r="144" spans="2:9" ht="15" customHeight="1" x14ac:dyDescent="0.3">
      <c r="B144" s="170" t="s">
        <v>446</v>
      </c>
      <c r="C144" s="31">
        <v>0.87540070938601178</v>
      </c>
      <c r="D144" s="31">
        <v>0.99999999999999978</v>
      </c>
      <c r="E144" s="31">
        <v>0.96511246746080215</v>
      </c>
      <c r="F144" s="75">
        <v>0.92325316606804853</v>
      </c>
    </row>
    <row r="145" spans="2:6" ht="15" customHeight="1" x14ac:dyDescent="0.3">
      <c r="B145" s="170" t="s">
        <v>445</v>
      </c>
      <c r="C145" s="31">
        <v>0</v>
      </c>
      <c r="D145" s="31">
        <v>0</v>
      </c>
      <c r="E145" s="31">
        <v>3.4887532539197998E-2</v>
      </c>
      <c r="F145" s="75">
        <v>6.475779451255814E-3</v>
      </c>
    </row>
    <row r="146" spans="2:6" ht="15" customHeight="1" x14ac:dyDescent="0.3">
      <c r="B146" s="170" t="s">
        <v>336</v>
      </c>
      <c r="C146" s="31">
        <v>6.8194838464218796E-2</v>
      </c>
      <c r="D146" s="31">
        <v>0</v>
      </c>
      <c r="E146" s="31">
        <v>0</v>
      </c>
      <c r="F146" s="75">
        <v>3.8460276823465159E-2</v>
      </c>
    </row>
    <row r="147" spans="2:6" ht="15" customHeight="1" thickBot="1" x14ac:dyDescent="0.35">
      <c r="B147" s="69" t="s">
        <v>335</v>
      </c>
      <c r="C147" s="70">
        <v>5.6404452149769357E-2</v>
      </c>
      <c r="D147" s="70">
        <v>0</v>
      </c>
      <c r="E147" s="70">
        <v>0</v>
      </c>
      <c r="F147" s="75">
        <v>3.1810777657230636E-2</v>
      </c>
    </row>
    <row r="148" spans="2:6" ht="15" customHeight="1" thickTop="1" x14ac:dyDescent="0.3">
      <c r="B148" s="64" t="s">
        <v>560</v>
      </c>
      <c r="C148" s="49"/>
      <c r="D148" s="49"/>
      <c r="E148" s="49"/>
      <c r="F148" s="58"/>
    </row>
    <row r="149" spans="2:6" ht="15" customHeight="1" x14ac:dyDescent="0.3">
      <c r="B149" s="57" t="s">
        <v>558</v>
      </c>
      <c r="C149" s="213">
        <v>0.39909997054533231</v>
      </c>
      <c r="D149" s="213">
        <v>0.35384585399078089</v>
      </c>
      <c r="E149" s="213">
        <v>0.13224533475111638</v>
      </c>
      <c r="F149" s="75">
        <v>0.33823489920864708</v>
      </c>
    </row>
    <row r="150" spans="2:6" ht="15" customHeight="1" x14ac:dyDescent="0.3">
      <c r="B150" s="57" t="s">
        <v>559</v>
      </c>
      <c r="C150" s="213">
        <v>0</v>
      </c>
      <c r="D150" s="213">
        <v>0</v>
      </c>
      <c r="E150" s="213">
        <v>2.2823936658377939E-2</v>
      </c>
      <c r="F150" s="75">
        <v>4.2365501155183114E-3</v>
      </c>
    </row>
    <row r="151" spans="2:6" ht="15" customHeight="1" thickBot="1" x14ac:dyDescent="0.35">
      <c r="B151" s="57" t="s">
        <v>397</v>
      </c>
      <c r="C151" s="213">
        <v>0</v>
      </c>
      <c r="D151" s="213">
        <v>0</v>
      </c>
      <c r="E151" s="213">
        <v>0</v>
      </c>
      <c r="F151" s="75">
        <v>0</v>
      </c>
    </row>
    <row r="152" spans="2:6" ht="15" customHeight="1" thickTop="1" x14ac:dyDescent="0.3">
      <c r="B152" s="64" t="s">
        <v>355</v>
      </c>
      <c r="C152" s="49"/>
      <c r="D152" s="49"/>
      <c r="E152" s="49"/>
      <c r="F152" s="58"/>
    </row>
    <row r="153" spans="2:6" ht="15" customHeight="1" x14ac:dyDescent="0.3">
      <c r="B153" s="170" t="s">
        <v>446</v>
      </c>
      <c r="C153" s="31">
        <v>0.87540070938601178</v>
      </c>
      <c r="D153" s="31">
        <v>0.90790907439233071</v>
      </c>
      <c r="E153" s="31">
        <v>0.90264219778808175</v>
      </c>
      <c r="F153" s="75">
        <v>0.88859749405840704</v>
      </c>
    </row>
    <row r="154" spans="2:6" ht="15" customHeight="1" x14ac:dyDescent="0.3">
      <c r="B154" s="170" t="s">
        <v>445</v>
      </c>
      <c r="C154" s="31">
        <v>3.4097419232109398E-2</v>
      </c>
      <c r="D154" s="31">
        <v>0</v>
      </c>
      <c r="E154" s="31">
        <v>0</v>
      </c>
      <c r="F154" s="75">
        <v>1.9230138411732579E-2</v>
      </c>
    </row>
    <row r="155" spans="2:6" ht="15" customHeight="1" x14ac:dyDescent="0.3">
      <c r="B155" s="170" t="s">
        <v>336</v>
      </c>
      <c r="C155" s="31">
        <v>6.8194838464218796E-2</v>
      </c>
      <c r="D155" s="31">
        <v>9.2090925607669114E-2</v>
      </c>
      <c r="E155" s="31">
        <v>9.7357802211918393E-2</v>
      </c>
      <c r="F155" s="75">
        <v>7.9591728284362423E-2</v>
      </c>
    </row>
    <row r="156" spans="2:6" ht="15" customHeight="1" thickBot="1" x14ac:dyDescent="0.35">
      <c r="B156" s="69" t="s">
        <v>335</v>
      </c>
      <c r="C156" s="70">
        <v>2.2307032917659952E-2</v>
      </c>
      <c r="D156" s="70">
        <v>0</v>
      </c>
      <c r="E156" s="70">
        <v>0</v>
      </c>
      <c r="F156" s="75">
        <v>1.2580639245498055E-2</v>
      </c>
    </row>
    <row r="157" spans="2:6" ht="15" customHeight="1" thickTop="1" x14ac:dyDescent="0.3">
      <c r="B157" s="64" t="s">
        <v>352</v>
      </c>
      <c r="C157" s="49"/>
      <c r="D157" s="49"/>
      <c r="E157" s="49"/>
      <c r="F157" s="75"/>
    </row>
    <row r="158" spans="2:6" ht="15" customHeight="1" x14ac:dyDescent="0.3">
      <c r="B158" s="57" t="s">
        <v>447</v>
      </c>
      <c r="C158" s="31">
        <v>0.80340064879489337</v>
      </c>
      <c r="D158" s="31">
        <v>0.94151779240940159</v>
      </c>
      <c r="E158" s="31">
        <v>0.80966230731397282</v>
      </c>
      <c r="F158" s="75">
        <v>0.83914814081955014</v>
      </c>
    </row>
    <row r="159" spans="2:6" ht="15" customHeight="1" x14ac:dyDescent="0.3">
      <c r="B159" s="57" t="s">
        <v>448</v>
      </c>
      <c r="C159" s="31">
        <v>7.8711485067429282E-2</v>
      </c>
      <c r="D159" s="31">
        <v>0</v>
      </c>
      <c r="E159" s="31">
        <v>5.0396638910532178E-2</v>
      </c>
      <c r="F159" s="75">
        <v>5.3745976968061562E-2</v>
      </c>
    </row>
    <row r="160" spans="2:6" ht="15" customHeight="1" x14ac:dyDescent="0.3">
      <c r="B160" s="57" t="s">
        <v>449</v>
      </c>
      <c r="C160" s="31">
        <v>5.4266088020596098E-2</v>
      </c>
      <c r="D160" s="31">
        <v>0</v>
      </c>
      <c r="E160" s="31">
        <v>0.11711711711711713</v>
      </c>
      <c r="F160" s="75">
        <v>5.2343921272343247E-2</v>
      </c>
    </row>
    <row r="161" spans="2:6" ht="15" customHeight="1" thickBot="1" x14ac:dyDescent="0.35">
      <c r="B161" s="57" t="s">
        <v>450</v>
      </c>
      <c r="C161" s="31">
        <v>6.3621778117081154E-2</v>
      </c>
      <c r="D161" s="31">
        <v>5.8482207590598467E-2</v>
      </c>
      <c r="E161" s="31">
        <v>2.2823936658377939E-2</v>
      </c>
      <c r="F161" s="75">
        <v>5.4761960940044922E-2</v>
      </c>
    </row>
    <row r="162" spans="2:6" ht="15" customHeight="1" thickTop="1" x14ac:dyDescent="0.3">
      <c r="B162" s="64" t="s">
        <v>353</v>
      </c>
      <c r="C162" s="49"/>
      <c r="D162" s="49"/>
      <c r="E162" s="49"/>
      <c r="F162" s="58"/>
    </row>
    <row r="163" spans="2:6" ht="15" customHeight="1" x14ac:dyDescent="0.3">
      <c r="B163" s="57" t="s">
        <v>332</v>
      </c>
      <c r="C163" s="31">
        <v>6.3621778117081154E-2</v>
      </c>
      <c r="D163" s="31">
        <v>0</v>
      </c>
      <c r="E163" s="31">
        <v>2.2823936658377939E-2</v>
      </c>
      <c r="F163" s="75">
        <v>4.0117729006614165E-2</v>
      </c>
    </row>
    <row r="164" spans="2:6" ht="15" customHeight="1" x14ac:dyDescent="0.3">
      <c r="B164" s="57" t="s">
        <v>333</v>
      </c>
      <c r="C164" s="31">
        <v>0.13297757308802541</v>
      </c>
      <c r="D164" s="31">
        <v>5.8482207590598467E-2</v>
      </c>
      <c r="E164" s="31">
        <v>0.16751375602764934</v>
      </c>
      <c r="F164" s="75">
        <v>0.12073413017383562</v>
      </c>
    </row>
    <row r="165" spans="2:6" ht="15" customHeight="1" x14ac:dyDescent="0.3">
      <c r="B165" s="57" t="s">
        <v>334</v>
      </c>
      <c r="C165" s="31">
        <v>0.20193814068884622</v>
      </c>
      <c r="D165" s="31">
        <v>0.23156512137068455</v>
      </c>
      <c r="E165" s="31">
        <v>0.12017170398892819</v>
      </c>
      <c r="F165" s="75">
        <v>0.19417950005961196</v>
      </c>
    </row>
    <row r="166" spans="2:6" ht="15" customHeight="1" thickBot="1" x14ac:dyDescent="0.35">
      <c r="B166" s="69" t="s">
        <v>335</v>
      </c>
      <c r="C166" s="70">
        <v>0.60146250810604707</v>
      </c>
      <c r="D166" s="70">
        <v>0.70995267103871695</v>
      </c>
      <c r="E166" s="70">
        <v>0.68949060332504475</v>
      </c>
      <c r="F166" s="75">
        <v>0.64496864075993843</v>
      </c>
    </row>
    <row r="167" spans="2:6" ht="15" customHeight="1" thickTop="1" x14ac:dyDescent="0.3">
      <c r="B167" s="64" t="s">
        <v>474</v>
      </c>
      <c r="C167" s="49"/>
      <c r="D167" s="49"/>
      <c r="E167" s="49"/>
      <c r="F167" s="42"/>
    </row>
    <row r="168" spans="2:6" ht="15" customHeight="1" x14ac:dyDescent="0.3">
      <c r="B168" s="57" t="s">
        <v>174</v>
      </c>
      <c r="C168" s="31">
        <v>0.8226676839074345</v>
      </c>
      <c r="D168" s="31">
        <v>0</v>
      </c>
      <c r="E168" s="31">
        <v>0.12669565508963798</v>
      </c>
      <c r="F168" s="42">
        <v>0.37590766481294402</v>
      </c>
    </row>
    <row r="169" spans="2:6" ht="15" customHeight="1" x14ac:dyDescent="0.3">
      <c r="B169" s="57" t="s">
        <v>179</v>
      </c>
      <c r="C169" s="31">
        <v>0</v>
      </c>
      <c r="D169" s="31">
        <v>1</v>
      </c>
      <c r="E169" s="31">
        <v>0.67964367823074801</v>
      </c>
      <c r="F169" s="42">
        <v>0.50637956412743301</v>
      </c>
    </row>
    <row r="170" spans="2:6" ht="15" customHeight="1" x14ac:dyDescent="0.3">
      <c r="B170" s="57" t="s">
        <v>178</v>
      </c>
      <c r="C170" s="31">
        <v>0.1773323160925655</v>
      </c>
      <c r="D170" s="31">
        <v>0</v>
      </c>
      <c r="E170" s="31">
        <v>0.19366066667961393</v>
      </c>
      <c r="F170" s="42">
        <v>0.11771277105962294</v>
      </c>
    </row>
    <row r="171" spans="2:6" ht="15" customHeight="1" x14ac:dyDescent="0.3">
      <c r="B171" s="57" t="s">
        <v>176</v>
      </c>
      <c r="C171" s="31">
        <v>0</v>
      </c>
      <c r="D171" s="31">
        <v>0</v>
      </c>
      <c r="E171" s="31">
        <v>0</v>
      </c>
      <c r="F171" s="42">
        <v>0</v>
      </c>
    </row>
    <row r="172" spans="2:6" ht="15" customHeight="1" x14ac:dyDescent="0.3">
      <c r="B172" s="57" t="s">
        <v>177</v>
      </c>
      <c r="C172" s="31">
        <v>0</v>
      </c>
      <c r="D172" s="31">
        <v>0</v>
      </c>
      <c r="E172" s="31">
        <v>0</v>
      </c>
      <c r="F172" s="42">
        <v>0</v>
      </c>
    </row>
    <row r="173" spans="2:6" ht="15" customHeight="1" thickBot="1" x14ac:dyDescent="0.35">
      <c r="B173" s="160" t="s">
        <v>175</v>
      </c>
      <c r="C173" s="31">
        <v>0</v>
      </c>
      <c r="D173" s="31">
        <v>0</v>
      </c>
      <c r="E173" s="31">
        <v>0</v>
      </c>
      <c r="F173" s="42">
        <v>0</v>
      </c>
    </row>
    <row r="174" spans="2:6" ht="15" customHeight="1" thickTop="1" x14ac:dyDescent="0.3">
      <c r="B174" s="64" t="s">
        <v>564</v>
      </c>
      <c r="C174" s="49"/>
      <c r="D174" s="49"/>
      <c r="E174" s="49"/>
      <c r="F174" s="58"/>
    </row>
    <row r="175" spans="2:6" ht="15" customHeight="1" x14ac:dyDescent="0.3">
      <c r="B175" s="92" t="s">
        <v>468</v>
      </c>
      <c r="C175" s="203">
        <v>1.1397575182892876</v>
      </c>
      <c r="D175" s="203">
        <v>1.6297388911350676</v>
      </c>
      <c r="E175" s="203">
        <v>1.3225830274371435</v>
      </c>
      <c r="F175" s="204">
        <v>1.2963870985557233</v>
      </c>
    </row>
    <row r="176" spans="2:6" ht="15" customHeight="1" x14ac:dyDescent="0.3">
      <c r="B176" s="57" t="s">
        <v>469</v>
      </c>
      <c r="C176" s="148">
        <v>871.0925229063165</v>
      </c>
      <c r="D176" s="148">
        <v>805.70166612160324</v>
      </c>
      <c r="E176" s="148">
        <v>1646.0076929400877</v>
      </c>
      <c r="F176" s="195">
        <v>1007.0327662728882</v>
      </c>
    </row>
    <row r="177" spans="2:6" ht="15" customHeight="1" x14ac:dyDescent="0.3">
      <c r="B177" s="57" t="s">
        <v>470</v>
      </c>
      <c r="C177" s="148">
        <v>243.81048836077471</v>
      </c>
      <c r="D177" s="148">
        <v>317.95222084826577</v>
      </c>
      <c r="E177" s="148">
        <v>680.78358677725271</v>
      </c>
      <c r="F177" s="195">
        <v>343.48633339566226</v>
      </c>
    </row>
    <row r="178" spans="2:6" ht="15" customHeight="1" x14ac:dyDescent="0.3">
      <c r="B178" s="57" t="s">
        <v>471</v>
      </c>
      <c r="C178" s="148">
        <v>420.90349743461854</v>
      </c>
      <c r="D178" s="148">
        <v>469.61376707000824</v>
      </c>
      <c r="E178" s="148">
        <v>704.81041728302569</v>
      </c>
      <c r="F178" s="195">
        <v>485.79922976709889</v>
      </c>
    </row>
    <row r="179" spans="2:6" ht="15" customHeight="1" thickBot="1" x14ac:dyDescent="0.35">
      <c r="B179" s="57" t="s">
        <v>472</v>
      </c>
      <c r="C179" s="164">
        <v>0.31587725877802553</v>
      </c>
      <c r="D179" s="164">
        <v>1.2279068530410933</v>
      </c>
      <c r="E179" s="164">
        <v>3.1294673269869309</v>
      </c>
      <c r="F179" s="94">
        <v>1.0665089599872783</v>
      </c>
    </row>
    <row r="180" spans="2:6" ht="15" customHeight="1" thickTop="1" x14ac:dyDescent="0.3">
      <c r="B180" s="64" t="s">
        <v>339</v>
      </c>
      <c r="C180" s="49"/>
      <c r="D180" s="49"/>
      <c r="E180" s="49"/>
      <c r="F180" s="43"/>
    </row>
    <row r="181" spans="2:6" ht="15" customHeight="1" x14ac:dyDescent="0.3">
      <c r="B181" s="57" t="s">
        <v>169</v>
      </c>
      <c r="C181" s="31">
        <v>0</v>
      </c>
      <c r="D181" s="31">
        <v>9.2090925607669127E-2</v>
      </c>
      <c r="E181" s="31">
        <v>0.3766222033319514</v>
      </c>
      <c r="F181" s="42">
        <v>9.2968154678829823E-2</v>
      </c>
    </row>
    <row r="182" spans="2:6" ht="15" customHeight="1" x14ac:dyDescent="0.3">
      <c r="B182" s="57" t="s">
        <v>342</v>
      </c>
      <c r="C182" s="31">
        <v>0</v>
      </c>
      <c r="D182" s="31">
        <v>0</v>
      </c>
      <c r="E182" s="31">
        <v>0</v>
      </c>
      <c r="F182" s="42">
        <v>0</v>
      </c>
    </row>
    <row r="183" spans="2:6" ht="15" customHeight="1" x14ac:dyDescent="0.3">
      <c r="B183" s="57" t="s">
        <v>340</v>
      </c>
      <c r="C183" s="31">
        <v>0</v>
      </c>
      <c r="D183" s="31">
        <v>0</v>
      </c>
      <c r="E183" s="31">
        <v>0</v>
      </c>
      <c r="F183" s="42">
        <v>0</v>
      </c>
    </row>
    <row r="184" spans="2:6" ht="15" customHeight="1" x14ac:dyDescent="0.3">
      <c r="B184" s="57" t="s">
        <v>171</v>
      </c>
      <c r="C184" s="31">
        <v>0.3829861459321659</v>
      </c>
      <c r="D184" s="31">
        <v>0.23996612227021227</v>
      </c>
      <c r="E184" s="31">
        <v>0.39283341202598482</v>
      </c>
      <c r="F184" s="42">
        <v>0.34900106678382509</v>
      </c>
    </row>
    <row r="185" spans="2:6" ht="15" customHeight="1" x14ac:dyDescent="0.3">
      <c r="B185" s="57" t="s">
        <v>341</v>
      </c>
      <c r="C185" s="31">
        <v>0</v>
      </c>
      <c r="D185" s="31">
        <v>0</v>
      </c>
      <c r="E185" s="31">
        <v>0</v>
      </c>
      <c r="F185" s="42">
        <v>0</v>
      </c>
    </row>
    <row r="186" spans="2:6" ht="15" customHeight="1" x14ac:dyDescent="0.3">
      <c r="B186" s="57" t="s">
        <v>565</v>
      </c>
      <c r="C186" s="31">
        <v>0</v>
      </c>
      <c r="D186" s="31">
        <v>0</v>
      </c>
      <c r="E186" s="31">
        <v>3.4887532539197991E-2</v>
      </c>
      <c r="F186" s="42">
        <v>6.475779451255814E-3</v>
      </c>
    </row>
    <row r="187" spans="2:6" ht="15" customHeight="1" x14ac:dyDescent="0.3">
      <c r="B187" s="57" t="s">
        <v>170</v>
      </c>
      <c r="C187" s="31">
        <v>0.58291643483572475</v>
      </c>
      <c r="D187" s="31">
        <v>0.66794295212211863</v>
      </c>
      <c r="E187" s="31">
        <v>0.19565685210286579</v>
      </c>
      <c r="F187" s="42">
        <v>0.5323248606743568</v>
      </c>
    </row>
    <row r="188" spans="2:6" ht="15" customHeight="1" thickBot="1" x14ac:dyDescent="0.35">
      <c r="B188" s="69" t="s">
        <v>326</v>
      </c>
      <c r="C188" s="70">
        <v>3.4097419232109405E-2</v>
      </c>
      <c r="D188" s="70">
        <v>0</v>
      </c>
      <c r="E188" s="70">
        <v>0</v>
      </c>
      <c r="F188" s="42">
        <v>1.9230138411732579E-2</v>
      </c>
    </row>
    <row r="189" spans="2:6" ht="15" customHeight="1" thickTop="1" x14ac:dyDescent="0.3">
      <c r="B189" s="64" t="s">
        <v>343</v>
      </c>
      <c r="C189" s="49"/>
      <c r="D189" s="49"/>
      <c r="E189" s="49"/>
      <c r="F189" s="42"/>
    </row>
    <row r="190" spans="2:6" ht="15" customHeight="1" x14ac:dyDescent="0.3">
      <c r="B190" s="57" t="s">
        <v>169</v>
      </c>
      <c r="C190" s="31">
        <v>0</v>
      </c>
      <c r="D190" s="31">
        <v>0</v>
      </c>
      <c r="E190" s="31">
        <v>0</v>
      </c>
      <c r="F190" s="42">
        <v>0</v>
      </c>
    </row>
    <row r="191" spans="2:6" ht="15" customHeight="1" x14ac:dyDescent="0.3">
      <c r="B191" s="57" t="s">
        <v>342</v>
      </c>
      <c r="C191" s="31">
        <v>0.13281015708174179</v>
      </c>
      <c r="D191" s="31">
        <v>0.22886718483496016</v>
      </c>
      <c r="E191" s="31">
        <v>0</v>
      </c>
      <c r="F191" s="42">
        <v>0.13221125591085547</v>
      </c>
    </row>
    <row r="192" spans="2:6" ht="15" customHeight="1" x14ac:dyDescent="0.3">
      <c r="B192" s="57" t="s">
        <v>340</v>
      </c>
      <c r="C192" s="31">
        <v>0</v>
      </c>
      <c r="D192" s="31">
        <v>0</v>
      </c>
      <c r="E192" s="31">
        <v>0</v>
      </c>
      <c r="F192" s="42">
        <v>0</v>
      </c>
    </row>
    <row r="193" spans="2:6" ht="15" customHeight="1" x14ac:dyDescent="0.3">
      <c r="B193" s="57" t="s">
        <v>171</v>
      </c>
      <c r="C193" s="31">
        <v>0.22231848796317871</v>
      </c>
      <c r="D193" s="31">
        <v>0.14787519666254317</v>
      </c>
      <c r="E193" s="31">
        <v>0.5099505291431019</v>
      </c>
      <c r="F193" s="42">
        <v>0.25706741622983065</v>
      </c>
    </row>
    <row r="194" spans="2:6" ht="15" customHeight="1" x14ac:dyDescent="0.3">
      <c r="B194" s="57" t="s">
        <v>341</v>
      </c>
      <c r="C194" s="31">
        <v>2.952435888497176E-2</v>
      </c>
      <c r="D194" s="31">
        <v>0</v>
      </c>
      <c r="E194" s="31">
        <v>0</v>
      </c>
      <c r="F194" s="42">
        <v>1.6651040479363274E-2</v>
      </c>
    </row>
    <row r="195" spans="2:6" ht="15" customHeight="1" x14ac:dyDescent="0.3">
      <c r="B195" s="57" t="s">
        <v>565</v>
      </c>
      <c r="C195" s="31">
        <v>0</v>
      </c>
      <c r="D195" s="31">
        <v>0</v>
      </c>
      <c r="E195" s="31">
        <v>3.4887532539197991E-2</v>
      </c>
      <c r="F195" s="42">
        <v>6.475779451255814E-3</v>
      </c>
    </row>
    <row r="196" spans="2:6" ht="15" customHeight="1" x14ac:dyDescent="0.3">
      <c r="B196" s="57" t="s">
        <v>170</v>
      </c>
      <c r="C196" s="31">
        <v>0.61534699607010779</v>
      </c>
      <c r="D196" s="31">
        <v>0.62325761850249684</v>
      </c>
      <c r="E196" s="31">
        <v>0.45516193831770008</v>
      </c>
      <c r="F196" s="42">
        <v>0.58759450792869505</v>
      </c>
    </row>
    <row r="197" spans="2:6" ht="15" customHeight="1" thickBot="1" x14ac:dyDescent="0.35">
      <c r="B197" s="69" t="s">
        <v>326</v>
      </c>
      <c r="C197" s="70">
        <v>1.0110192495195893E-4</v>
      </c>
      <c r="D197" s="70">
        <v>0</v>
      </c>
      <c r="E197" s="70">
        <v>0</v>
      </c>
      <c r="F197" s="42">
        <v>3.2157422093198295E-5</v>
      </c>
    </row>
    <row r="198" spans="2:6" ht="15" customHeight="1" x14ac:dyDescent="0.3">
      <c r="C198" s="26"/>
      <c r="D198" s="26"/>
      <c r="E198" s="26"/>
      <c r="F198" s="26"/>
    </row>
    <row r="199" spans="2:6" ht="15" customHeight="1" x14ac:dyDescent="0.3">
      <c r="C199" s="26"/>
      <c r="D199" s="26"/>
      <c r="E199" s="26"/>
      <c r="F199" s="26"/>
    </row>
    <row r="200" spans="2:6" ht="15" customHeight="1" x14ac:dyDescent="0.3">
      <c r="C200" s="26"/>
      <c r="D200" s="26"/>
      <c r="E200" s="26"/>
      <c r="F200" s="26"/>
    </row>
  </sheetData>
  <hyperlinks>
    <hyperlink ref="I2" location="Contenidos!A1" display="Volver a Contenidos" xr:uid="{00000000-0004-0000-0D00-000000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7" tint="0.59999389629810485"/>
  </sheetPr>
  <dimension ref="B2:M57"/>
  <sheetViews>
    <sheetView showGridLines="0" zoomScaleNormal="100" workbookViewId="0">
      <selection activeCell="G50" sqref="G50"/>
    </sheetView>
  </sheetViews>
  <sheetFormatPr baseColWidth="10" defaultColWidth="11.44140625" defaultRowHeight="14.25" customHeight="1" x14ac:dyDescent="0.3"/>
  <cols>
    <col min="1" max="1" width="7.44140625" style="1" customWidth="1"/>
    <col min="2" max="2" width="43.44140625" style="1" customWidth="1"/>
    <col min="3" max="3" width="23.109375" style="1" customWidth="1"/>
    <col min="4" max="4" width="20.44140625" style="1" customWidth="1"/>
    <col min="5" max="5" width="24.109375" style="1" customWidth="1"/>
    <col min="6" max="6" width="20.33203125" style="1" customWidth="1"/>
    <col min="7" max="7" width="23.88671875" style="1" customWidth="1"/>
    <col min="8" max="8" width="20" style="1" customWidth="1"/>
    <col min="9" max="9" width="18.44140625" style="1" customWidth="1"/>
    <col min="10" max="10" width="11.44140625" style="1"/>
    <col min="11" max="11" width="15.109375" style="1" customWidth="1"/>
    <col min="12" max="16384" width="11.44140625" style="1"/>
  </cols>
  <sheetData>
    <row r="2" spans="2:9" ht="14.25" customHeight="1" x14ac:dyDescent="0.3">
      <c r="I2" s="22" t="s">
        <v>44</v>
      </c>
    </row>
    <row r="12" spans="2:9" ht="27.75" customHeight="1" x14ac:dyDescent="0.4">
      <c r="C12" s="8" t="s">
        <v>43</v>
      </c>
    </row>
    <row r="14" spans="2:9" ht="14.25" customHeight="1" thickBot="1" x14ac:dyDescent="0.35">
      <c r="B14" s="3" t="s">
        <v>221</v>
      </c>
    </row>
    <row r="15" spans="2:9" ht="14.25" customHeight="1" thickBot="1" x14ac:dyDescent="0.35">
      <c r="B15" s="2"/>
      <c r="G15" s="261" t="s">
        <v>674</v>
      </c>
      <c r="H15" s="262"/>
    </row>
    <row r="16" spans="2:9" s="7" customFormat="1" ht="32.25" customHeight="1" thickBot="1" x14ac:dyDescent="0.35">
      <c r="B16" s="53" t="s">
        <v>9</v>
      </c>
      <c r="C16" s="54" t="s">
        <v>655</v>
      </c>
      <c r="D16" s="54" t="s">
        <v>656</v>
      </c>
      <c r="E16" s="54" t="s">
        <v>6</v>
      </c>
      <c r="F16" s="55" t="s">
        <v>5</v>
      </c>
      <c r="G16" s="54" t="s">
        <v>655</v>
      </c>
      <c r="H16" s="54" t="s">
        <v>656</v>
      </c>
      <c r="I16" s="1"/>
    </row>
    <row r="17" spans="2:13" ht="14.25" customHeight="1" x14ac:dyDescent="0.3">
      <c r="B17" s="57" t="s">
        <v>0</v>
      </c>
      <c r="C17" s="16">
        <v>2220.9999999999995</v>
      </c>
      <c r="D17" s="16">
        <v>598.00000000000011</v>
      </c>
      <c r="E17" s="16">
        <v>355.23061383896584</v>
      </c>
      <c r="F17" s="61">
        <v>3174.2306138389654</v>
      </c>
      <c r="G17" s="238"/>
      <c r="H17" s="119"/>
      <c r="J17" s="7"/>
      <c r="K17" s="7"/>
    </row>
    <row r="18" spans="2:13" ht="14.25" customHeight="1" thickBot="1" x14ac:dyDescent="0.35">
      <c r="B18" s="57" t="s">
        <v>648</v>
      </c>
      <c r="C18" s="16">
        <v>2323.4654798572196</v>
      </c>
      <c r="D18" s="16">
        <v>598.00000000000023</v>
      </c>
      <c r="E18" s="16">
        <f>F18-D18-C18</f>
        <v>501.53452014278037</v>
      </c>
      <c r="F18" s="61">
        <v>3423</v>
      </c>
      <c r="G18" s="233">
        <f>2532-C18</f>
        <v>208.53452014278037</v>
      </c>
      <c r="H18" s="72">
        <f>F18-D18-C18-G18</f>
        <v>293</v>
      </c>
      <c r="J18" s="7"/>
      <c r="K18" s="7"/>
    </row>
    <row r="19" spans="2:13" ht="14.25" customHeight="1" thickTop="1" x14ac:dyDescent="0.3">
      <c r="B19" s="59" t="s">
        <v>222</v>
      </c>
      <c r="C19" s="47">
        <v>1564982004.1417921</v>
      </c>
      <c r="D19" s="47">
        <v>17691179.439565569</v>
      </c>
      <c r="E19" s="47">
        <v>289794616.41864228</v>
      </c>
      <c r="F19" s="61">
        <v>1872467800</v>
      </c>
      <c r="J19" s="7"/>
      <c r="K19" s="7"/>
    </row>
    <row r="20" spans="2:13" ht="14.25" customHeight="1" x14ac:dyDescent="0.3">
      <c r="B20" s="57" t="s">
        <v>223</v>
      </c>
      <c r="C20" s="16">
        <v>0</v>
      </c>
      <c r="D20" s="39">
        <v>105700456.69111839</v>
      </c>
      <c r="E20" s="39">
        <v>112769287.30888161</v>
      </c>
      <c r="F20" s="61">
        <v>218469744</v>
      </c>
      <c r="J20" s="7"/>
      <c r="K20" s="7"/>
    </row>
    <row r="21" spans="2:13" ht="14.25" customHeight="1" x14ac:dyDescent="0.3">
      <c r="B21" s="57" t="s">
        <v>43</v>
      </c>
      <c r="C21" s="16">
        <v>1636074094.7046771</v>
      </c>
      <c r="D21" s="16">
        <v>129474708.7715091</v>
      </c>
      <c r="E21" s="16">
        <v>407385708.52381372</v>
      </c>
      <c r="F21" s="61">
        <v>2172934512</v>
      </c>
      <c r="J21" s="7"/>
      <c r="K21" s="7"/>
      <c r="M21" s="7"/>
    </row>
    <row r="22" spans="2:13" ht="14.25" customHeight="1" thickBot="1" x14ac:dyDescent="0.35">
      <c r="B22" s="69" t="s">
        <v>224</v>
      </c>
      <c r="C22" s="72">
        <f>C21/C17</f>
        <v>736638.49378868868</v>
      </c>
      <c r="D22" s="72">
        <f>D21/D17</f>
        <v>216512.89092225596</v>
      </c>
      <c r="E22" s="72">
        <f>E21/E17</f>
        <v>1146820.3827401288</v>
      </c>
      <c r="F22" s="106">
        <v>684554.70832096168</v>
      </c>
      <c r="J22" s="7"/>
      <c r="K22" s="7"/>
    </row>
    <row r="23" spans="2:13" ht="14.25" customHeight="1" x14ac:dyDescent="0.3">
      <c r="B23" s="105" t="s">
        <v>4</v>
      </c>
      <c r="C23" s="18"/>
      <c r="D23" s="18"/>
      <c r="E23" s="18"/>
      <c r="J23" s="7"/>
      <c r="K23" s="7"/>
    </row>
    <row r="24" spans="2:13" ht="14.25" customHeight="1" x14ac:dyDescent="0.3">
      <c r="B24" s="105" t="s">
        <v>3</v>
      </c>
      <c r="C24" s="18"/>
      <c r="D24" s="18"/>
      <c r="E24" s="18"/>
      <c r="G24" s="6"/>
      <c r="J24" s="7"/>
      <c r="K24" s="7"/>
    </row>
    <row r="25" spans="2:13" ht="14.25" customHeight="1" x14ac:dyDescent="0.3">
      <c r="B25" s="105" t="s">
        <v>2</v>
      </c>
      <c r="J25" s="7"/>
      <c r="K25" s="7"/>
    </row>
    <row r="26" spans="2:13" ht="14.25" customHeight="1" x14ac:dyDescent="0.3">
      <c r="B26" s="105" t="s">
        <v>673</v>
      </c>
      <c r="G26" s="7"/>
    </row>
    <row r="27" spans="2:13" ht="14.25" customHeight="1" x14ac:dyDescent="0.3">
      <c r="B27" s="105" t="s">
        <v>305</v>
      </c>
    </row>
    <row r="28" spans="2:13" ht="14.25" customHeight="1" x14ac:dyDescent="0.3">
      <c r="B28" s="105"/>
    </row>
    <row r="29" spans="2:13" ht="14.25" customHeight="1" x14ac:dyDescent="0.3">
      <c r="C29" s="6"/>
      <c r="D29" s="6"/>
      <c r="E29" s="6"/>
      <c r="F29" s="124"/>
    </row>
    <row r="31" spans="2:13" ht="14.25" customHeight="1" x14ac:dyDescent="0.3">
      <c r="B31" s="3" t="s">
        <v>229</v>
      </c>
    </row>
    <row r="32" spans="2:13" ht="14.25" customHeight="1" thickBot="1" x14ac:dyDescent="0.35">
      <c r="B32" s="2"/>
    </row>
    <row r="33" spans="2:9" ht="31.8" thickBot="1" x14ac:dyDescent="0.35">
      <c r="B33" s="53" t="s">
        <v>33</v>
      </c>
      <c r="C33" s="54" t="s">
        <v>245</v>
      </c>
      <c r="D33" s="54" t="s">
        <v>246</v>
      </c>
      <c r="E33" s="54" t="s">
        <v>247</v>
      </c>
      <c r="F33" s="54" t="s">
        <v>248</v>
      </c>
      <c r="G33" s="54" t="s">
        <v>249</v>
      </c>
      <c r="H33" s="55" t="s">
        <v>1</v>
      </c>
    </row>
    <row r="34" spans="2:9" ht="14.25" customHeight="1" thickBot="1" x14ac:dyDescent="0.35">
      <c r="B34" s="57" t="s">
        <v>57</v>
      </c>
      <c r="C34" s="16">
        <v>444.50690209230385</v>
      </c>
      <c r="D34" s="16">
        <v>441.78887736118099</v>
      </c>
      <c r="E34" s="16">
        <v>452.32651913379618</v>
      </c>
      <c r="F34" s="16">
        <v>440.2434737287864</v>
      </c>
      <c r="G34" s="16">
        <v>442.13422768393247</v>
      </c>
      <c r="H34" s="61">
        <f>SUM(C34:G34)</f>
        <v>2220.9999999999995</v>
      </c>
    </row>
    <row r="35" spans="2:9" ht="14.25" customHeight="1" thickTop="1" x14ac:dyDescent="0.3">
      <c r="B35" s="59" t="s">
        <v>225</v>
      </c>
      <c r="C35" s="47">
        <v>34248443.574486829</v>
      </c>
      <c r="D35" s="47">
        <v>82066842.863990381</v>
      </c>
      <c r="E35" s="47">
        <v>158020231.07107186</v>
      </c>
      <c r="F35" s="47">
        <v>292166869.31840646</v>
      </c>
      <c r="G35" s="47">
        <v>998479617.31383657</v>
      </c>
      <c r="H35" s="61">
        <f>SUM(C35:G35)</f>
        <v>1564982004.1417921</v>
      </c>
    </row>
    <row r="36" spans="2:9" ht="14.25" customHeight="1" x14ac:dyDescent="0.3">
      <c r="B36" s="57" t="s">
        <v>223</v>
      </c>
      <c r="C36" s="16">
        <v>0</v>
      </c>
      <c r="D36" s="39">
        <v>0</v>
      </c>
      <c r="E36" s="16">
        <v>0</v>
      </c>
      <c r="F36" s="39">
        <v>0</v>
      </c>
      <c r="G36" s="16">
        <v>0</v>
      </c>
      <c r="H36" s="61">
        <f t="shared" ref="H36:H39" si="0">SUM(C36:G36)</f>
        <v>0</v>
      </c>
    </row>
    <row r="37" spans="2:9" ht="14.25" customHeight="1" x14ac:dyDescent="0.3">
      <c r="B37" s="57" t="s">
        <v>226</v>
      </c>
      <c r="C37" s="16">
        <v>417084.3314518517</v>
      </c>
      <c r="D37" s="39">
        <v>1066169.6333627892</v>
      </c>
      <c r="E37" s="16">
        <v>524652.20451763156</v>
      </c>
      <c r="F37" s="39">
        <v>1000195.1917413641</v>
      </c>
      <c r="G37" s="16">
        <v>2530804.0161664821</v>
      </c>
      <c r="H37" s="61">
        <f t="shared" si="0"/>
        <v>5538905.3772401186</v>
      </c>
    </row>
    <row r="38" spans="2:9" ht="14.25" customHeight="1" x14ac:dyDescent="0.3">
      <c r="B38" s="79" t="s">
        <v>227</v>
      </c>
      <c r="C38" s="30">
        <v>2372851.4924467085</v>
      </c>
      <c r="D38" s="40">
        <v>3812835.3991857981</v>
      </c>
      <c r="E38" s="30">
        <v>6119742.7174975732</v>
      </c>
      <c r="F38" s="40">
        <v>12600936.186148612</v>
      </c>
      <c r="G38" s="30">
        <v>40646819.390366256</v>
      </c>
      <c r="H38" s="61">
        <f t="shared" si="0"/>
        <v>65553185.185644947</v>
      </c>
      <c r="I38" s="124"/>
    </row>
    <row r="39" spans="2:9" ht="14.25" customHeight="1" x14ac:dyDescent="0.3">
      <c r="B39" s="57" t="s">
        <v>43</v>
      </c>
      <c r="C39" s="16">
        <f t="shared" ref="C39:G39" si="1">SUM(C35:C38)</f>
        <v>37038379.398385383</v>
      </c>
      <c r="D39" s="16">
        <f t="shared" si="1"/>
        <v>86945847.896538958</v>
      </c>
      <c r="E39" s="16">
        <f t="shared" si="1"/>
        <v>164664625.99308708</v>
      </c>
      <c r="F39" s="16">
        <f t="shared" si="1"/>
        <v>305768000.69629639</v>
      </c>
      <c r="G39" s="16">
        <f t="shared" si="1"/>
        <v>1041657240.7203693</v>
      </c>
      <c r="H39" s="61">
        <f t="shared" si="0"/>
        <v>1636074094.7046771</v>
      </c>
    </row>
    <row r="40" spans="2:9" ht="14.25" customHeight="1" thickBot="1" x14ac:dyDescent="0.35">
      <c r="B40" s="69" t="s">
        <v>657</v>
      </c>
      <c r="C40" s="72">
        <f t="shared" ref="C40:H40" si="2">C39/C34</f>
        <v>83324.644058494727</v>
      </c>
      <c r="D40" s="72">
        <f t="shared" si="2"/>
        <v>196804.06717314676</v>
      </c>
      <c r="E40" s="72">
        <f t="shared" si="2"/>
        <v>364039.29247486818</v>
      </c>
      <c r="F40" s="72">
        <f t="shared" si="2"/>
        <v>694542.94939682831</v>
      </c>
      <c r="G40" s="72">
        <f t="shared" si="2"/>
        <v>2355975.121349385</v>
      </c>
      <c r="H40" s="106">
        <f t="shared" si="2"/>
        <v>736638.49378868868</v>
      </c>
    </row>
    <row r="41" spans="2:9" ht="14.25" customHeight="1" thickBot="1" x14ac:dyDescent="0.35">
      <c r="B41" s="57" t="s">
        <v>707</v>
      </c>
      <c r="C41" s="16">
        <v>230.18957625257926</v>
      </c>
      <c r="D41" s="16">
        <v>328.48740505819097</v>
      </c>
      <c r="E41" s="16">
        <v>328.6463795596751</v>
      </c>
      <c r="F41" s="16">
        <v>294.78274334765632</v>
      </c>
      <c r="G41" s="16">
        <v>361.39013496925048</v>
      </c>
      <c r="H41" s="61">
        <v>1543.4962391873521</v>
      </c>
    </row>
    <row r="42" spans="2:9" ht="14.25" customHeight="1" thickTop="1" x14ac:dyDescent="0.3">
      <c r="B42" s="59" t="s">
        <v>708</v>
      </c>
      <c r="C42" s="47">
        <v>18906555.63351975</v>
      </c>
      <c r="D42" s="47">
        <v>60487741.295596004</v>
      </c>
      <c r="E42" s="47">
        <v>136345989.21340269</v>
      </c>
      <c r="F42" s="47">
        <v>186971908.24064413</v>
      </c>
      <c r="G42" s="47">
        <v>821293500.73435581</v>
      </c>
      <c r="H42" s="61">
        <v>1224005695.1175184</v>
      </c>
    </row>
    <row r="43" spans="2:9" ht="14.25" customHeight="1" x14ac:dyDescent="0.3">
      <c r="B43" s="57" t="s">
        <v>709</v>
      </c>
      <c r="C43" s="256">
        <v>3.7889386940906454E-2</v>
      </c>
      <c r="D43" s="257">
        <v>3.8534062703223092E-2</v>
      </c>
      <c r="E43" s="256">
        <v>3.6522259053261126E-2</v>
      </c>
      <c r="F43" s="257">
        <v>3.6920467983605314E-2</v>
      </c>
      <c r="G43" s="256">
        <v>3.7444526842888987E-2</v>
      </c>
      <c r="H43" s="258">
        <v>3.7322454319698363E-2</v>
      </c>
    </row>
    <row r="44" spans="2:9" ht="14.25" customHeight="1" x14ac:dyDescent="0.3">
      <c r="B44" s="79" t="s">
        <v>710</v>
      </c>
      <c r="C44" s="259">
        <v>3.2218295146874909E-2</v>
      </c>
      <c r="D44" s="260">
        <v>3.3144951807735724E-2</v>
      </c>
      <c r="E44" s="259">
        <v>3.201839538075138E-2</v>
      </c>
      <c r="F44" s="260">
        <v>3.2663945180147667E-2</v>
      </c>
      <c r="G44" s="259">
        <v>3.3459145853625E-2</v>
      </c>
      <c r="H44" s="258">
        <v>3.3142492231490378E-2</v>
      </c>
    </row>
    <row r="45" spans="2:9" ht="14.25" customHeight="1" x14ac:dyDescent="0.3">
      <c r="E45" s="4"/>
      <c r="F45" s="4"/>
      <c r="G45" s="4"/>
      <c r="H45" s="4"/>
    </row>
    <row r="46" spans="2:9" ht="14.25" customHeight="1" x14ac:dyDescent="0.3">
      <c r="E46" s="6"/>
      <c r="F46" s="6"/>
      <c r="G46" s="6"/>
    </row>
    <row r="47" spans="2:9" ht="14.25" customHeight="1" x14ac:dyDescent="0.3">
      <c r="B47" s="3" t="s">
        <v>228</v>
      </c>
    </row>
    <row r="48" spans="2:9" ht="14.25" customHeight="1" thickBot="1" x14ac:dyDescent="0.35">
      <c r="B48" s="2"/>
    </row>
    <row r="49" spans="2:7" ht="31.8" thickBot="1" x14ac:dyDescent="0.35">
      <c r="B49" s="53" t="s">
        <v>37</v>
      </c>
      <c r="C49" s="54" t="s">
        <v>245</v>
      </c>
      <c r="D49" s="54" t="s">
        <v>246</v>
      </c>
      <c r="E49" s="54" t="s">
        <v>250</v>
      </c>
      <c r="F49" s="55" t="s">
        <v>1</v>
      </c>
    </row>
    <row r="50" spans="2:7" ht="14.25" customHeight="1" thickBot="1" x14ac:dyDescent="0.35">
      <c r="B50" s="57" t="s">
        <v>57</v>
      </c>
      <c r="C50" s="16">
        <v>337.25786376779314</v>
      </c>
      <c r="D50" s="16">
        <v>149.74213623220697</v>
      </c>
      <c r="E50" s="16">
        <v>110.99999999999997</v>
      </c>
      <c r="F50" s="61">
        <f>SUM(A50:E50)</f>
        <v>598.00000000000011</v>
      </c>
    </row>
    <row r="51" spans="2:7" ht="14.25" customHeight="1" thickTop="1" x14ac:dyDescent="0.3">
      <c r="B51" s="59" t="s">
        <v>225</v>
      </c>
      <c r="C51" s="47">
        <v>1957603.1469976672</v>
      </c>
      <c r="D51" s="47">
        <v>134630.71489397815</v>
      </c>
      <c r="E51" s="47">
        <v>15598945.577673925</v>
      </c>
      <c r="F51" s="61">
        <f>SUM(A51:E51)</f>
        <v>17691179.439565569</v>
      </c>
    </row>
    <row r="52" spans="2:7" ht="14.25" customHeight="1" x14ac:dyDescent="0.3">
      <c r="B52" s="57" t="s">
        <v>223</v>
      </c>
      <c r="C52" s="16">
        <v>18946499.323169872</v>
      </c>
      <c r="D52" s="39">
        <v>27126924.709430251</v>
      </c>
      <c r="E52" s="16">
        <v>59627032.658518262</v>
      </c>
      <c r="F52" s="61">
        <f>SUM(A52:E52)</f>
        <v>105700456.69111839</v>
      </c>
    </row>
    <row r="53" spans="2:7" ht="14.25" customHeight="1" x14ac:dyDescent="0.3">
      <c r="B53" s="57" t="s">
        <v>226</v>
      </c>
      <c r="C53" s="16">
        <v>553162.37764607393</v>
      </c>
      <c r="D53" s="39">
        <v>316478.92679054389</v>
      </c>
      <c r="E53" s="16">
        <v>425011.57700000005</v>
      </c>
      <c r="F53" s="61">
        <f>SUM(A53:E53)</f>
        <v>1294652.8814366178</v>
      </c>
    </row>
    <row r="54" spans="2:7" ht="14.25" customHeight="1" x14ac:dyDescent="0.3">
      <c r="B54" s="79" t="s">
        <v>227</v>
      </c>
      <c r="C54" s="30">
        <v>842861.28110234335</v>
      </c>
      <c r="D54" s="40">
        <v>1357561.0718527231</v>
      </c>
      <c r="E54" s="30">
        <v>2587997.406433451</v>
      </c>
      <c r="F54" s="61">
        <f>SUM(A54:E54)</f>
        <v>4788419.7593885176</v>
      </c>
      <c r="G54" s="124"/>
    </row>
    <row r="55" spans="2:7" ht="14.25" customHeight="1" x14ac:dyDescent="0.3">
      <c r="B55" s="57" t="s">
        <v>43</v>
      </c>
      <c r="C55" s="16">
        <f>SUM(C51:C54)</f>
        <v>22300126.128915958</v>
      </c>
      <c r="D55" s="16">
        <f>SUM(D51:D54)</f>
        <v>28935595.422967494</v>
      </c>
      <c r="E55" s="16">
        <f>SUM(E51:E54)</f>
        <v>78238987.219625637</v>
      </c>
      <c r="F55" s="61">
        <f>SUM(F51:F54)</f>
        <v>129474708.7715091</v>
      </c>
    </row>
    <row r="56" spans="2:7" ht="14.25" customHeight="1" thickBot="1" x14ac:dyDescent="0.35">
      <c r="B56" s="69" t="s">
        <v>657</v>
      </c>
      <c r="C56" s="72">
        <f>C55/C50</f>
        <v>66121.886320995953</v>
      </c>
      <c r="D56" s="72">
        <f>D55/D50</f>
        <v>193236.16018203928</v>
      </c>
      <c r="E56" s="72">
        <f>E55/E50</f>
        <v>704855.74071734829</v>
      </c>
      <c r="F56" s="106">
        <f>F55/F50</f>
        <v>216512.89092225596</v>
      </c>
    </row>
    <row r="57" spans="2:7" ht="14.25" customHeight="1" x14ac:dyDescent="0.3">
      <c r="C57" s="6"/>
      <c r="D57" s="6"/>
      <c r="E57" s="6"/>
      <c r="F57" s="6"/>
    </row>
  </sheetData>
  <mergeCells count="1">
    <mergeCell ref="G15:H15"/>
  </mergeCells>
  <hyperlinks>
    <hyperlink ref="I2" location="Contenidos!A1" display="Volver a Contenidos" xr:uid="{00000000-0004-0000-0100-000000000000}"/>
  </hyperlinks>
  <pageMargins left="0.7" right="0.7" top="0.75" bottom="0.75" header="0.3" footer="0.3"/>
  <pageSetup paperSize="9" orientation="portrait" verticalDpi="0" r:id="rId1"/>
  <ignoredErrors>
    <ignoredError sqref="C55:E55 C39:G39" formulaRange="1"/>
  </ignoredError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A946A-589C-43C5-87E7-5FAAFBAFEA59}">
  <sheetPr>
    <tabColor theme="7" tint="-0.249977111117893"/>
  </sheetPr>
  <dimension ref="B2:L40"/>
  <sheetViews>
    <sheetView showGridLines="0" zoomScale="120" zoomScaleNormal="120" workbookViewId="0">
      <selection activeCell="I2" sqref="I2"/>
    </sheetView>
  </sheetViews>
  <sheetFormatPr baseColWidth="10" defaultColWidth="11.44140625" defaultRowHeight="13.8" x14ac:dyDescent="0.3"/>
  <cols>
    <col min="1" max="1" width="6" style="1" customWidth="1"/>
    <col min="2" max="2" width="52.44140625" style="1" customWidth="1"/>
    <col min="3" max="3" width="17.33203125" style="1" customWidth="1"/>
    <col min="4" max="4" width="16.6640625" style="1" customWidth="1"/>
    <col min="5" max="5" width="13.5546875" style="1" customWidth="1"/>
    <col min="6" max="6" width="11.88671875" style="1" customWidth="1"/>
    <col min="7" max="7" width="8.88671875" style="1" customWidth="1"/>
    <col min="8" max="8" width="10.88671875" style="1" customWidth="1"/>
    <col min="9" max="9" width="14.109375" style="1" bestFit="1" customWidth="1"/>
    <col min="10" max="16384" width="11.44140625" style="1"/>
  </cols>
  <sheetData>
    <row r="2" spans="2:9" ht="14.4" x14ac:dyDescent="0.3">
      <c r="I2" s="22" t="s">
        <v>44</v>
      </c>
    </row>
    <row r="12" spans="2:9" ht="18" x14ac:dyDescent="0.35">
      <c r="B12" s="9"/>
    </row>
    <row r="13" spans="2:9" ht="18" x14ac:dyDescent="0.35">
      <c r="B13" s="230"/>
      <c r="C13" s="231" t="s">
        <v>694</v>
      </c>
    </row>
    <row r="14" spans="2:9" ht="18" x14ac:dyDescent="0.35">
      <c r="C14" s="74"/>
    </row>
    <row r="15" spans="2:9" x14ac:dyDescent="0.3">
      <c r="B15" s="2"/>
    </row>
    <row r="16" spans="2:9" ht="15.6" x14ac:dyDescent="0.3">
      <c r="B16" s="3" t="s">
        <v>107</v>
      </c>
    </row>
    <row r="17" spans="2:12" ht="14.4" thickBot="1" x14ac:dyDescent="0.35">
      <c r="B17" s="2"/>
    </row>
    <row r="18" spans="2:12" ht="27" customHeight="1" thickBot="1" x14ac:dyDescent="0.35">
      <c r="B18" s="56" t="s">
        <v>37</v>
      </c>
      <c r="C18" s="146" t="s">
        <v>245</v>
      </c>
      <c r="D18" s="240" t="s">
        <v>246</v>
      </c>
    </row>
    <row r="19" spans="2:12" ht="15.6" thickTop="1" thickBot="1" x14ac:dyDescent="0.35">
      <c r="B19" s="98" t="s">
        <v>57</v>
      </c>
      <c r="C19" s="148">
        <v>337.25786376779314</v>
      </c>
      <c r="D19" s="241">
        <v>149.74213623220697</v>
      </c>
    </row>
    <row r="20" spans="2:12" ht="15" thickTop="1" x14ac:dyDescent="0.3">
      <c r="B20" s="78" t="s">
        <v>108</v>
      </c>
      <c r="C20" s="46">
        <v>18946499.323169898</v>
      </c>
      <c r="D20" s="242">
        <v>24985181.165779795</v>
      </c>
      <c r="K20"/>
      <c r="L20"/>
    </row>
    <row r="21" spans="2:12" ht="14.4" x14ac:dyDescent="0.3">
      <c r="B21" s="57" t="s">
        <v>647</v>
      </c>
      <c r="C21" s="44">
        <v>1987627.3438139572</v>
      </c>
      <c r="D21" s="243">
        <v>2408476.4507160261</v>
      </c>
      <c r="G21"/>
      <c r="H21"/>
      <c r="I21"/>
      <c r="J21"/>
      <c r="K21"/>
      <c r="L21"/>
    </row>
    <row r="22" spans="2:12" ht="14.4" x14ac:dyDescent="0.3">
      <c r="B22" s="57" t="s">
        <v>109</v>
      </c>
      <c r="C22" s="44">
        <v>452.58224451151284</v>
      </c>
      <c r="D22" s="243">
        <v>305.91944185851634</v>
      </c>
      <c r="G22"/>
      <c r="H22"/>
    </row>
    <row r="23" spans="2:12" ht="15" thickBot="1" x14ac:dyDescent="0.35">
      <c r="B23" s="79" t="s">
        <v>110</v>
      </c>
      <c r="C23" s="45">
        <v>118748.0753614624</v>
      </c>
      <c r="D23" s="244">
        <v>123931.80525526156</v>
      </c>
      <c r="G23"/>
      <c r="H23"/>
    </row>
    <row r="24" spans="2:12" ht="15" thickTop="1" x14ac:dyDescent="0.3">
      <c r="B24" s="64" t="s">
        <v>242</v>
      </c>
      <c r="C24" s="49"/>
      <c r="D24" s="245"/>
      <c r="G24"/>
      <c r="H24"/>
    </row>
    <row r="25" spans="2:12" ht="14.4" x14ac:dyDescent="0.3">
      <c r="B25" s="57" t="s">
        <v>168</v>
      </c>
      <c r="C25" s="31">
        <v>0.87234380995304373</v>
      </c>
      <c r="D25" s="87">
        <v>0.90153971185740589</v>
      </c>
      <c r="G25"/>
      <c r="H25"/>
    </row>
    <row r="26" spans="2:12" ht="15" thickBot="1" x14ac:dyDescent="0.35">
      <c r="B26" s="69" t="s">
        <v>173</v>
      </c>
      <c r="C26" s="70">
        <v>0.12765619004695627</v>
      </c>
      <c r="D26" s="90">
        <v>9.846028814259411E-2</v>
      </c>
      <c r="G26"/>
      <c r="H26"/>
    </row>
    <row r="27" spans="2:12" ht="14.4" x14ac:dyDescent="0.3">
      <c r="B27" s="57" t="s">
        <v>241</v>
      </c>
      <c r="C27" s="31"/>
      <c r="D27" s="87"/>
      <c r="G27"/>
      <c r="H27"/>
      <c r="I27"/>
      <c r="J27"/>
    </row>
    <row r="28" spans="2:12" ht="14.4" x14ac:dyDescent="0.3">
      <c r="B28" s="57" t="s">
        <v>240</v>
      </c>
      <c r="C28" s="31">
        <v>0.10047747516912803</v>
      </c>
      <c r="D28" s="87">
        <v>0</v>
      </c>
      <c r="G28"/>
      <c r="H28"/>
      <c r="I28"/>
      <c r="J28"/>
    </row>
    <row r="29" spans="2:12" ht="14.4" x14ac:dyDescent="0.3">
      <c r="B29" s="57" t="s">
        <v>166</v>
      </c>
      <c r="C29" s="31">
        <v>9.1360457346112617E-2</v>
      </c>
      <c r="D29" s="87">
        <v>0</v>
      </c>
      <c r="G29"/>
    </row>
    <row r="30" spans="2:12" ht="14.4" x14ac:dyDescent="0.3">
      <c r="B30" s="57" t="s">
        <v>167</v>
      </c>
      <c r="C30" s="31">
        <v>0.50826270072118496</v>
      </c>
      <c r="D30" s="87">
        <v>0.84824921999252123</v>
      </c>
      <c r="G30"/>
    </row>
    <row r="31" spans="2:12" ht="14.4" x14ac:dyDescent="0.3">
      <c r="B31" s="57" t="s">
        <v>593</v>
      </c>
      <c r="C31" s="31">
        <v>9.0312614565732554E-3</v>
      </c>
      <c r="D31" s="87">
        <v>1.1664768790030122E-2</v>
      </c>
      <c r="G31"/>
    </row>
    <row r="32" spans="2:12" ht="15" thickBot="1" x14ac:dyDescent="0.35">
      <c r="B32" s="69" t="s">
        <v>646</v>
      </c>
      <c r="C32" s="70">
        <v>0.28080983445042351</v>
      </c>
      <c r="D32" s="90">
        <v>0.14008601121744865</v>
      </c>
      <c r="G32"/>
      <c r="H32"/>
    </row>
    <row r="33" spans="2:7" ht="14.4" x14ac:dyDescent="0.3">
      <c r="B33" s="57" t="s">
        <v>695</v>
      </c>
      <c r="C33" s="31"/>
      <c r="D33" s="87"/>
      <c r="G33"/>
    </row>
    <row r="34" spans="2:7" ht="14.4" x14ac:dyDescent="0.3">
      <c r="B34" s="57" t="s">
        <v>346</v>
      </c>
      <c r="C34" s="31">
        <v>0.2382819093156639</v>
      </c>
      <c r="D34" s="87">
        <v>0.30231292211038463</v>
      </c>
      <c r="G34"/>
    </row>
    <row r="35" spans="2:7" ht="14.4" x14ac:dyDescent="0.3">
      <c r="B35" s="57" t="s">
        <v>347</v>
      </c>
      <c r="C35" s="31">
        <v>0.46912274328739578</v>
      </c>
      <c r="D35" s="87">
        <v>0.3669718615067229</v>
      </c>
      <c r="G35"/>
    </row>
    <row r="36" spans="2:7" ht="14.4" x14ac:dyDescent="0.3">
      <c r="B36" s="57" t="s">
        <v>348</v>
      </c>
      <c r="C36" s="31">
        <v>0.2577937584894755</v>
      </c>
      <c r="D36" s="87">
        <v>0.33071521638289264</v>
      </c>
      <c r="G36"/>
    </row>
    <row r="37" spans="2:7" ht="14.4" x14ac:dyDescent="0.3">
      <c r="B37" s="57" t="s">
        <v>349</v>
      </c>
      <c r="C37" s="31">
        <v>3.2187942741540597E-2</v>
      </c>
      <c r="D37" s="87">
        <v>0</v>
      </c>
      <c r="G37"/>
    </row>
    <row r="38" spans="2:7" ht="15" thickBot="1" x14ac:dyDescent="0.35">
      <c r="B38" s="69" t="s">
        <v>350</v>
      </c>
      <c r="C38" s="70">
        <v>2.6136461659240296E-3</v>
      </c>
      <c r="D38" s="90">
        <v>0</v>
      </c>
      <c r="G38"/>
    </row>
    <row r="39" spans="2:7" x14ac:dyDescent="0.3">
      <c r="C39" s="135"/>
      <c r="D39" s="135"/>
    </row>
    <row r="40" spans="2:7" x14ac:dyDescent="0.3">
      <c r="B40" s="1" t="s">
        <v>696</v>
      </c>
    </row>
  </sheetData>
  <hyperlinks>
    <hyperlink ref="I2" location="Contenidos!A1" display="Volver a Contenidos" xr:uid="{94C0A2F2-34E7-4C3E-9FF0-B58543E9663C}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5" tint="-0.499984740745262"/>
  </sheetPr>
  <dimension ref="B2:L127"/>
  <sheetViews>
    <sheetView showGridLines="0" workbookViewId="0">
      <selection activeCell="D12" sqref="D12"/>
    </sheetView>
  </sheetViews>
  <sheetFormatPr baseColWidth="10" defaultColWidth="11.44140625" defaultRowHeight="16.5" customHeight="1" x14ac:dyDescent="0.3"/>
  <cols>
    <col min="1" max="1" width="15.44140625" style="1" customWidth="1"/>
    <col min="2" max="2" width="46.44140625" style="1" customWidth="1"/>
    <col min="3" max="3" width="22.44140625" style="1" customWidth="1"/>
    <col min="4" max="7" width="21.33203125" style="1" customWidth="1"/>
    <col min="8" max="8" width="16.109375" style="1" customWidth="1"/>
    <col min="9" max="9" width="14.109375" style="1" bestFit="1" customWidth="1"/>
    <col min="10" max="16384" width="11.44140625" style="1"/>
  </cols>
  <sheetData>
    <row r="2" spans="2:9" ht="16.5" customHeight="1" x14ac:dyDescent="0.3">
      <c r="I2" s="22" t="s">
        <v>44</v>
      </c>
    </row>
    <row r="11" spans="2:9" ht="16.5" customHeight="1" x14ac:dyDescent="0.35">
      <c r="C11" s="9" t="s">
        <v>675</v>
      </c>
    </row>
    <row r="13" spans="2:9" ht="16.5" customHeight="1" x14ac:dyDescent="0.3">
      <c r="B13" s="3" t="s">
        <v>702</v>
      </c>
    </row>
    <row r="14" spans="2:9" ht="16.5" customHeight="1" thickBot="1" x14ac:dyDescent="0.35">
      <c r="B14" s="10"/>
    </row>
    <row r="15" spans="2:9" s="7" customFormat="1" ht="29.25" customHeight="1" thickBot="1" x14ac:dyDescent="0.35">
      <c r="B15" s="53" t="s">
        <v>9</v>
      </c>
      <c r="C15" s="54" t="s">
        <v>8</v>
      </c>
      <c r="D15" s="54" t="s">
        <v>7</v>
      </c>
      <c r="E15" s="54" t="s">
        <v>6</v>
      </c>
      <c r="F15" s="55" t="s">
        <v>5</v>
      </c>
      <c r="G15" s="1"/>
      <c r="H15" s="1"/>
      <c r="I15" s="1"/>
    </row>
    <row r="16" spans="2:9" ht="16.5" customHeight="1" thickBot="1" x14ac:dyDescent="0.35">
      <c r="B16" s="57" t="s">
        <v>0</v>
      </c>
      <c r="C16" s="16">
        <f>H28</f>
        <v>2220.9999999999995</v>
      </c>
      <c r="D16" s="16">
        <f>F52</f>
        <v>598.00000000000011</v>
      </c>
      <c r="E16" s="16">
        <v>355.23061383896584</v>
      </c>
      <c r="F16" s="61">
        <f>SUM(C16:E16)</f>
        <v>3174.2306138389654</v>
      </c>
    </row>
    <row r="17" spans="2:8" ht="16.5" customHeight="1" thickTop="1" x14ac:dyDescent="0.3">
      <c r="B17" s="59" t="s">
        <v>10</v>
      </c>
      <c r="C17" s="47">
        <v>194119.55887615128</v>
      </c>
      <c r="D17" s="47">
        <v>23660.912750680138</v>
      </c>
      <c r="E17" s="47">
        <v>53219.528373168578</v>
      </c>
      <c r="F17" s="61">
        <f>SUM(C17:E17)</f>
        <v>271000</v>
      </c>
    </row>
    <row r="18" spans="2:8" ht="16.5" customHeight="1" x14ac:dyDescent="0.3">
      <c r="B18" s="57" t="s">
        <v>11</v>
      </c>
      <c r="C18" s="16">
        <v>285710.74689974554</v>
      </c>
      <c r="D18" s="39">
        <v>24565.679995712686</v>
      </c>
      <c r="E18" s="16">
        <v>21723.573104541749</v>
      </c>
      <c r="F18" s="61">
        <f t="shared" ref="F18" si="0">SUM(C18:E18)</f>
        <v>332000</v>
      </c>
    </row>
    <row r="19" spans="2:8" ht="16.5" customHeight="1" x14ac:dyDescent="0.3">
      <c r="B19" s="79" t="s">
        <v>12</v>
      </c>
      <c r="C19" s="30">
        <v>25416.637482159258</v>
      </c>
      <c r="D19" s="40">
        <v>7138.9653164848532</v>
      </c>
      <c r="E19" s="30">
        <v>118444.39720135588</v>
      </c>
      <c r="F19" s="61">
        <f>SUM(C19:E19)</f>
        <v>151000</v>
      </c>
    </row>
    <row r="20" spans="2:8" ht="16.5" customHeight="1" x14ac:dyDescent="0.3">
      <c r="B20" s="57" t="s">
        <v>13</v>
      </c>
      <c r="C20" s="16">
        <f>SUM(C17:C19)</f>
        <v>505246.94325805607</v>
      </c>
      <c r="D20" s="16">
        <f>SUM(D17:D19)</f>
        <v>55365.558062877681</v>
      </c>
      <c r="E20" s="16">
        <v>193387.49867906619</v>
      </c>
      <c r="F20" s="61">
        <f>SUM(C20:E20)</f>
        <v>753999.99999999988</v>
      </c>
    </row>
    <row r="21" spans="2:8" ht="16.5" customHeight="1" thickBot="1" x14ac:dyDescent="0.35">
      <c r="B21" s="69" t="s">
        <v>14</v>
      </c>
      <c r="C21" s="72">
        <f>C20/C16</f>
        <v>227.48624189916981</v>
      </c>
      <c r="D21" s="72">
        <f>D20/D16</f>
        <v>92.58454525564828</v>
      </c>
      <c r="E21" s="72">
        <v>544.3998662984975</v>
      </c>
      <c r="F21" s="106">
        <f>F20/F16</f>
        <v>237.53787664724845</v>
      </c>
    </row>
    <row r="22" spans="2:8" ht="16.5" customHeight="1" x14ac:dyDescent="0.3">
      <c r="B22" s="17" t="s">
        <v>304</v>
      </c>
      <c r="C22" s="21"/>
      <c r="D22" s="21"/>
      <c r="E22" s="21"/>
      <c r="F22" s="21"/>
      <c r="G22" s="21"/>
    </row>
    <row r="23" spans="2:8" ht="16.5" customHeight="1" x14ac:dyDescent="0.3">
      <c r="B23" s="17"/>
      <c r="C23" s="21"/>
      <c r="D23" s="21"/>
      <c r="E23" s="21"/>
      <c r="F23" s="21"/>
      <c r="G23" s="21"/>
    </row>
    <row r="24" spans="2:8" ht="16.5" customHeight="1" x14ac:dyDescent="0.3">
      <c r="B24" s="5"/>
      <c r="C24" s="12"/>
      <c r="D24" s="12"/>
      <c r="E24" s="12"/>
      <c r="F24" s="12"/>
      <c r="G24" s="12"/>
      <c r="H24" s="13"/>
    </row>
    <row r="25" spans="2:8" ht="16.5" customHeight="1" x14ac:dyDescent="0.3">
      <c r="B25" s="10" t="s">
        <v>701</v>
      </c>
    </row>
    <row r="26" spans="2:8" ht="16.5" customHeight="1" thickBot="1" x14ac:dyDescent="0.35">
      <c r="B26" s="10"/>
    </row>
    <row r="27" spans="2:8" ht="36" customHeight="1" thickBot="1" x14ac:dyDescent="0.35">
      <c r="B27" s="53" t="s">
        <v>33</v>
      </c>
      <c r="C27" s="54" t="s">
        <v>245</v>
      </c>
      <c r="D27" s="54" t="s">
        <v>246</v>
      </c>
      <c r="E27" s="54" t="s">
        <v>247</v>
      </c>
      <c r="F27" s="54" t="s">
        <v>248</v>
      </c>
      <c r="G27" s="54" t="s">
        <v>249</v>
      </c>
      <c r="H27" s="55" t="s">
        <v>1</v>
      </c>
    </row>
    <row r="28" spans="2:8" ht="16.5" customHeight="1" thickBot="1" x14ac:dyDescent="0.35">
      <c r="B28" s="57" t="s">
        <v>57</v>
      </c>
      <c r="C28" s="16">
        <v>444.50690209230385</v>
      </c>
      <c r="D28" s="16">
        <v>441.78887736118099</v>
      </c>
      <c r="E28" s="16">
        <v>452.32651913379618</v>
      </c>
      <c r="F28" s="16">
        <v>440.2434737287864</v>
      </c>
      <c r="G28" s="16">
        <v>442.13422768393247</v>
      </c>
      <c r="H28" s="61">
        <f t="shared" ref="H28:H42" si="1">SUM(C28:G28)</f>
        <v>2220.9999999999995</v>
      </c>
    </row>
    <row r="29" spans="2:8" ht="16.5" customHeight="1" thickTop="1" x14ac:dyDescent="0.3">
      <c r="B29" s="59" t="s">
        <v>19</v>
      </c>
      <c r="C29" s="47">
        <v>10478.854844313963</v>
      </c>
      <c r="D29" s="47">
        <v>14697.205063919851</v>
      </c>
      <c r="E29" s="47">
        <v>17612.552252471589</v>
      </c>
      <c r="F29" s="108">
        <v>36116.986079931987</v>
      </c>
      <c r="G29" s="108">
        <v>110272.70167635073</v>
      </c>
      <c r="H29" s="61">
        <f t="shared" si="1"/>
        <v>189178.29991698812</v>
      </c>
    </row>
    <row r="30" spans="2:8" ht="16.5" customHeight="1" x14ac:dyDescent="0.3">
      <c r="B30" s="57" t="s">
        <v>20</v>
      </c>
      <c r="C30" s="39">
        <v>0</v>
      </c>
      <c r="D30" s="39">
        <v>0</v>
      </c>
      <c r="E30" s="39">
        <v>191.33359717445151</v>
      </c>
      <c r="F30" s="39">
        <v>4179.0815482227908</v>
      </c>
      <c r="G30" s="39">
        <v>570.84381376590295</v>
      </c>
      <c r="H30" s="61">
        <f t="shared" si="1"/>
        <v>4941.2589591631458</v>
      </c>
    </row>
    <row r="31" spans="2:8" ht="16.5" customHeight="1" x14ac:dyDescent="0.3">
      <c r="B31" s="57" t="s">
        <v>21</v>
      </c>
      <c r="C31" s="39">
        <v>18433.928561211927</v>
      </c>
      <c r="D31" s="39">
        <v>10144.762884927488</v>
      </c>
      <c r="E31" s="39">
        <v>24236.437474720689</v>
      </c>
      <c r="F31" s="39">
        <v>33443.503183977067</v>
      </c>
      <c r="G31" s="39">
        <v>154254.10983676001</v>
      </c>
      <c r="H31" s="61">
        <f t="shared" si="1"/>
        <v>240512.7419415972</v>
      </c>
    </row>
    <row r="32" spans="2:8" ht="16.5" customHeight="1" x14ac:dyDescent="0.3">
      <c r="B32" s="57" t="s">
        <v>22</v>
      </c>
      <c r="C32" s="39">
        <v>4376.9426906743129</v>
      </c>
      <c r="D32" s="39">
        <v>8749.9048799532247</v>
      </c>
      <c r="E32" s="39">
        <v>9553.6722151969243</v>
      </c>
      <c r="F32" s="39">
        <v>15835.186393804677</v>
      </c>
      <c r="G32" s="39">
        <v>6682.2987785192263</v>
      </c>
      <c r="H32" s="61">
        <f t="shared" si="1"/>
        <v>45198.004958148362</v>
      </c>
    </row>
    <row r="33" spans="2:12" ht="16.5" customHeight="1" thickBot="1" x14ac:dyDescent="0.35">
      <c r="B33" s="57" t="s">
        <v>12</v>
      </c>
      <c r="C33" s="39">
        <v>1495.4734708224123</v>
      </c>
      <c r="D33" s="39">
        <v>3973.9562428484351</v>
      </c>
      <c r="E33" s="39">
        <v>7077.2457252703307</v>
      </c>
      <c r="F33" s="39">
        <v>7667.6514310550983</v>
      </c>
      <c r="G33" s="39">
        <v>5202.3106121629817</v>
      </c>
      <c r="H33" s="61">
        <f t="shared" si="1"/>
        <v>25416.637482159258</v>
      </c>
    </row>
    <row r="34" spans="2:12" ht="16.5" customHeight="1" x14ac:dyDescent="0.3">
      <c r="B34" s="112" t="s">
        <v>700</v>
      </c>
      <c r="C34" s="109">
        <v>16048.488066389382</v>
      </c>
      <c r="D34" s="109">
        <v>27611.765169056551</v>
      </c>
      <c r="E34" s="109">
        <v>42410.168329740642</v>
      </c>
      <c r="F34" s="109">
        <v>63984.400008656514</v>
      </c>
      <c r="G34" s="109">
        <v>171893.5539728491</v>
      </c>
      <c r="H34" s="61">
        <f t="shared" si="1"/>
        <v>321948.37554669217</v>
      </c>
    </row>
    <row r="35" spans="2:12" ht="16.5" customHeight="1" x14ac:dyDescent="0.3">
      <c r="B35" s="113" t="s">
        <v>16</v>
      </c>
      <c r="C35" s="39">
        <v>4574.4115335022452</v>
      </c>
      <c r="D35" s="39">
        <v>8034.7117838872227</v>
      </c>
      <c r="E35" s="39">
        <v>12981.93467790887</v>
      </c>
      <c r="F35" s="39">
        <v>21933.103423448301</v>
      </c>
      <c r="G35" s="39">
        <v>70360.293091381653</v>
      </c>
      <c r="H35" s="61">
        <f t="shared" si="1"/>
        <v>117884.4545101283</v>
      </c>
    </row>
    <row r="36" spans="2:12" ht="16.5" customHeight="1" x14ac:dyDescent="0.3">
      <c r="B36" s="113" t="s">
        <v>17</v>
      </c>
      <c r="C36" s="39">
        <v>14162.299967130986</v>
      </c>
      <c r="D36" s="39">
        <v>1847.8193545863976</v>
      </c>
      <c r="E36" s="39">
        <v>3052.100959443766</v>
      </c>
      <c r="F36" s="39">
        <v>10938.889099282249</v>
      </c>
      <c r="G36" s="39">
        <v>31086.386386007598</v>
      </c>
      <c r="H36" s="61">
        <f t="shared" si="1"/>
        <v>61087.495766451</v>
      </c>
    </row>
    <row r="37" spans="2:12" ht="16.5" customHeight="1" thickBot="1" x14ac:dyDescent="0.35">
      <c r="B37" s="114" t="s">
        <v>18</v>
      </c>
      <c r="C37" s="111">
        <v>0</v>
      </c>
      <c r="D37" s="111">
        <v>71.532764118819614</v>
      </c>
      <c r="E37" s="111">
        <v>227.037297740746</v>
      </c>
      <c r="F37" s="111">
        <v>386.01610560453264</v>
      </c>
      <c r="G37" s="111">
        <v>3642.031267320679</v>
      </c>
      <c r="H37" s="61">
        <f t="shared" si="1"/>
        <v>4326.6174347847773</v>
      </c>
    </row>
    <row r="38" spans="2:12" ht="16.5" customHeight="1" x14ac:dyDescent="0.3">
      <c r="B38" s="112" t="s">
        <v>690</v>
      </c>
      <c r="C38" s="109">
        <v>13382.426946992433</v>
      </c>
      <c r="D38" s="109">
        <v>22595.201391965013</v>
      </c>
      <c r="E38" s="109">
        <v>37178.413512085637</v>
      </c>
      <c r="F38" s="109">
        <v>55302.231551980658</v>
      </c>
      <c r="G38" s="109">
        <v>145352.60538326326</v>
      </c>
      <c r="H38" s="110">
        <v>273810.87878628704</v>
      </c>
    </row>
    <row r="39" spans="2:12" ht="16.5" customHeight="1" x14ac:dyDescent="0.3">
      <c r="B39" s="113" t="s">
        <v>691</v>
      </c>
      <c r="C39" s="39">
        <v>2312.900571775031</v>
      </c>
      <c r="D39" s="39">
        <v>3663.9445097258658</v>
      </c>
      <c r="E39" s="39">
        <v>7497.2718064161118</v>
      </c>
      <c r="F39" s="39">
        <v>16029.14651165031</v>
      </c>
      <c r="G39" s="39">
        <v>52698.574850465549</v>
      </c>
      <c r="H39" s="61">
        <v>82201.838250032859</v>
      </c>
    </row>
    <row r="40" spans="2:12" ht="16.5" customHeight="1" thickBot="1" x14ac:dyDescent="0.35">
      <c r="B40" s="114" t="s">
        <v>692</v>
      </c>
      <c r="C40" s="111">
        <v>9671.826576065494</v>
      </c>
      <c r="D40" s="111">
        <v>632.4172047656898</v>
      </c>
      <c r="E40" s="111">
        <v>2319.6473840171061</v>
      </c>
      <c r="F40" s="111">
        <v>8071.7022668202044</v>
      </c>
      <c r="G40" s="111">
        <v>20059.012597393001</v>
      </c>
      <c r="H40" s="106">
        <v>40754.606029061499</v>
      </c>
    </row>
    <row r="41" spans="2:12" ht="16.5" customHeight="1" thickBot="1" x14ac:dyDescent="0.35">
      <c r="B41" s="114" t="s">
        <v>693</v>
      </c>
      <c r="C41" s="111">
        <v>11151.928830731003</v>
      </c>
      <c r="D41" s="111">
        <v>18880.014341240734</v>
      </c>
      <c r="E41" s="111">
        <v>30048.882842938376</v>
      </c>
      <c r="F41" s="111">
        <v>44864.119455101223</v>
      </c>
      <c r="G41" s="111">
        <v>116653.99032359791</v>
      </c>
      <c r="H41" s="106">
        <v>221598.93579360924</v>
      </c>
    </row>
    <row r="42" spans="2:12" ht="16.5" customHeight="1" thickBot="1" x14ac:dyDescent="0.35">
      <c r="B42" s="57" t="s">
        <v>13</v>
      </c>
      <c r="C42" s="16">
        <f>SUM(C29:C33)</f>
        <v>34785.199567022617</v>
      </c>
      <c r="D42" s="16">
        <f t="shared" ref="D42:G42" si="2">SUM(D29:D33)</f>
        <v>37565.829071649001</v>
      </c>
      <c r="E42" s="16">
        <f t="shared" si="2"/>
        <v>58671.241264833989</v>
      </c>
      <c r="F42" s="16">
        <f t="shared" si="2"/>
        <v>97242.408636991619</v>
      </c>
      <c r="G42" s="16">
        <f t="shared" si="2"/>
        <v>276982.26471755881</v>
      </c>
      <c r="H42" s="61">
        <f t="shared" si="1"/>
        <v>505246.94325805601</v>
      </c>
    </row>
    <row r="43" spans="2:12" ht="16.5" customHeight="1" thickBot="1" x14ac:dyDescent="0.35">
      <c r="B43" s="69" t="s">
        <v>14</v>
      </c>
      <c r="C43" s="72">
        <f t="shared" ref="C43:H43" si="3">C42/C28</f>
        <v>78.255701774905887</v>
      </c>
      <c r="D43" s="72">
        <f t="shared" si="3"/>
        <v>85.031178910684432</v>
      </c>
      <c r="E43" s="72">
        <f t="shared" si="3"/>
        <v>129.70993028927251</v>
      </c>
      <c r="F43" s="72">
        <f t="shared" si="3"/>
        <v>220.88324856553845</v>
      </c>
      <c r="G43" s="72">
        <f t="shared" si="3"/>
        <v>626.46646057804082</v>
      </c>
      <c r="H43" s="107">
        <f t="shared" si="3"/>
        <v>227.48624189916978</v>
      </c>
    </row>
    <row r="44" spans="2:12" ht="16.5" customHeight="1" thickTop="1" x14ac:dyDescent="0.3">
      <c r="B44" s="64" t="s">
        <v>697</v>
      </c>
      <c r="C44" s="49"/>
      <c r="D44" s="49"/>
      <c r="E44" s="49"/>
      <c r="F44" s="49"/>
      <c r="G44" s="49"/>
      <c r="H44" s="65"/>
      <c r="I44" s="18"/>
      <c r="J44" s="18"/>
      <c r="K44" s="18"/>
      <c r="L44" s="18"/>
    </row>
    <row r="45" spans="2:12" ht="16.5" customHeight="1" thickBot="1" x14ac:dyDescent="0.35">
      <c r="B45" s="57" t="s">
        <v>699</v>
      </c>
      <c r="C45" s="139">
        <v>126.72086371804713</v>
      </c>
      <c r="D45" s="139">
        <v>153.10839093340272</v>
      </c>
      <c r="E45" s="139">
        <v>255.26396542460145</v>
      </c>
      <c r="F45" s="139">
        <v>220.85275086400841</v>
      </c>
      <c r="G45" s="139">
        <v>309.44117373451184</v>
      </c>
      <c r="H45" s="63">
        <v>1065.3871446745716</v>
      </c>
      <c r="I45" s="18"/>
      <c r="J45" s="18"/>
      <c r="K45" s="18"/>
      <c r="L45" s="18"/>
    </row>
    <row r="46" spans="2:12" ht="16.5" customHeight="1" thickTop="1" thickBot="1" x14ac:dyDescent="0.35">
      <c r="B46" s="57" t="s">
        <v>704</v>
      </c>
      <c r="C46" s="234">
        <v>1.2740107187735137</v>
      </c>
      <c r="D46" s="234">
        <v>2.5464322489020774</v>
      </c>
      <c r="E46" s="234">
        <v>1.8681608529181148</v>
      </c>
      <c r="F46" s="234">
        <v>3.0322902496352846</v>
      </c>
      <c r="G46" s="234">
        <v>3.1195081414510808</v>
      </c>
      <c r="H46" s="246">
        <v>2.4997410072136499</v>
      </c>
      <c r="I46" s="18"/>
      <c r="J46" s="18"/>
      <c r="K46" s="18"/>
      <c r="L46" s="18"/>
    </row>
    <row r="47" spans="2:12" ht="16.5" customHeight="1" thickTop="1" thickBot="1" x14ac:dyDescent="0.35">
      <c r="B47" s="69" t="s">
        <v>698</v>
      </c>
      <c r="C47" s="247">
        <v>1.9083091429573174</v>
      </c>
      <c r="D47" s="247">
        <v>1.1798348238754592</v>
      </c>
      <c r="E47" s="247">
        <v>2.7943341107830499</v>
      </c>
      <c r="F47" s="247">
        <v>1.6365248758308961</v>
      </c>
      <c r="G47" s="247">
        <v>2.8192194475322276</v>
      </c>
      <c r="H47" s="248">
        <v>2.2221427826254248</v>
      </c>
    </row>
    <row r="49" spans="2:7" ht="16.5" customHeight="1" x14ac:dyDescent="0.3">
      <c r="B49" s="10" t="s">
        <v>703</v>
      </c>
    </row>
    <row r="50" spans="2:7" ht="16.5" customHeight="1" thickBot="1" x14ac:dyDescent="0.35">
      <c r="B50" s="10"/>
    </row>
    <row r="51" spans="2:7" ht="32.25" customHeight="1" thickBot="1" x14ac:dyDescent="0.35">
      <c r="B51" s="53" t="s">
        <v>37</v>
      </c>
      <c r="C51" s="54" t="s">
        <v>245</v>
      </c>
      <c r="D51" s="54" t="s">
        <v>246</v>
      </c>
      <c r="E51" s="54" t="s">
        <v>250</v>
      </c>
      <c r="F51" s="55" t="s">
        <v>1</v>
      </c>
    </row>
    <row r="52" spans="2:7" ht="16.5" customHeight="1" thickBot="1" x14ac:dyDescent="0.35">
      <c r="B52" s="57" t="s">
        <v>57</v>
      </c>
      <c r="C52" s="16">
        <v>337.25786376779314</v>
      </c>
      <c r="D52" s="16">
        <v>149.74213623220697</v>
      </c>
      <c r="E52" s="16">
        <v>110.99999999999997</v>
      </c>
      <c r="F52" s="61">
        <f>SUM(C52:E52)</f>
        <v>598.00000000000011</v>
      </c>
    </row>
    <row r="53" spans="2:7" ht="16.5" customHeight="1" thickTop="1" thickBot="1" x14ac:dyDescent="0.35">
      <c r="B53" s="59" t="s">
        <v>19</v>
      </c>
      <c r="C53" s="47">
        <v>4257.6921412486899</v>
      </c>
      <c r="D53" s="47">
        <v>5240.2828387127247</v>
      </c>
      <c r="E53" s="47">
        <v>14162.937770718721</v>
      </c>
      <c r="F53" s="60">
        <f t="shared" ref="F53:F57" si="4">SUM(C53:E53)</f>
        <v>23660.912750680138</v>
      </c>
    </row>
    <row r="54" spans="2:7" ht="16.5" customHeight="1" thickTop="1" thickBot="1" x14ac:dyDescent="0.35">
      <c r="B54" s="57" t="s">
        <v>20</v>
      </c>
      <c r="C54" s="39">
        <v>0</v>
      </c>
      <c r="D54" s="39">
        <v>0</v>
      </c>
      <c r="E54" s="39">
        <v>0</v>
      </c>
      <c r="F54" s="60">
        <f t="shared" si="4"/>
        <v>0</v>
      </c>
    </row>
    <row r="55" spans="2:7" ht="16.5" customHeight="1" thickTop="1" thickBot="1" x14ac:dyDescent="0.35">
      <c r="B55" s="57" t="s">
        <v>21</v>
      </c>
      <c r="C55" s="39">
        <v>4307.0476829354275</v>
      </c>
      <c r="D55" s="39">
        <v>5197.5061508906438</v>
      </c>
      <c r="E55" s="39">
        <v>6377.0787255388514</v>
      </c>
      <c r="F55" s="60">
        <f t="shared" si="4"/>
        <v>15881.632559364922</v>
      </c>
    </row>
    <row r="56" spans="2:7" ht="16.5" customHeight="1" thickTop="1" thickBot="1" x14ac:dyDescent="0.35">
      <c r="B56" s="57" t="s">
        <v>22</v>
      </c>
      <c r="C56" s="39">
        <v>6532.3039261088388</v>
      </c>
      <c r="D56" s="39">
        <v>1299.7899656317127</v>
      </c>
      <c r="E56" s="39">
        <v>851.95354460721489</v>
      </c>
      <c r="F56" s="60">
        <f t="shared" si="4"/>
        <v>8684.0474363477661</v>
      </c>
    </row>
    <row r="57" spans="2:7" ht="16.5" customHeight="1" thickTop="1" thickBot="1" x14ac:dyDescent="0.35">
      <c r="B57" s="57" t="s">
        <v>12</v>
      </c>
      <c r="C57" s="39">
        <v>6233.8388009999999</v>
      </c>
      <c r="D57" s="39">
        <v>278.80502178645872</v>
      </c>
      <c r="E57" s="39">
        <v>626.32149369839453</v>
      </c>
      <c r="F57" s="60">
        <f t="shared" si="4"/>
        <v>7138.9653164848532</v>
      </c>
      <c r="G57" s="6"/>
    </row>
    <row r="58" spans="2:7" ht="16.5" customHeight="1" x14ac:dyDescent="0.3">
      <c r="B58" s="112" t="s">
        <v>15</v>
      </c>
      <c r="C58" s="109">
        <v>12808.57009601567</v>
      </c>
      <c r="D58" s="109">
        <v>7439.3084208344017</v>
      </c>
      <c r="E58" s="109">
        <v>16806.946342434403</v>
      </c>
      <c r="F58" s="110">
        <f t="shared" ref="F58:F60" si="5">SUM(C58:E58)</f>
        <v>37054.824859284476</v>
      </c>
    </row>
    <row r="59" spans="2:7" ht="16.5" customHeight="1" x14ac:dyDescent="0.3">
      <c r="B59" s="113" t="s">
        <v>16</v>
      </c>
      <c r="C59" s="39">
        <v>4663.0870991889615</v>
      </c>
      <c r="D59" s="39">
        <v>2435.383170666058</v>
      </c>
      <c r="E59" s="39">
        <v>4560.5436180202996</v>
      </c>
      <c r="F59" s="61">
        <f t="shared" si="5"/>
        <v>11659.013887875319</v>
      </c>
    </row>
    <row r="60" spans="2:7" ht="16.5" customHeight="1" x14ac:dyDescent="0.3">
      <c r="B60" s="113" t="s">
        <v>17</v>
      </c>
      <c r="C60" s="39">
        <v>3773.6246577899337</v>
      </c>
      <c r="D60" s="39">
        <v>2111.8204189011008</v>
      </c>
      <c r="E60" s="39">
        <v>611.64338567499453</v>
      </c>
      <c r="F60" s="61">
        <f t="shared" si="5"/>
        <v>6497.0884623660286</v>
      </c>
      <c r="G60" s="6"/>
    </row>
    <row r="61" spans="2:7" ht="16.5" customHeight="1" thickBot="1" x14ac:dyDescent="0.35">
      <c r="B61" s="114" t="s">
        <v>18</v>
      </c>
      <c r="C61" s="111">
        <v>85.60069828673295</v>
      </c>
      <c r="D61" s="111">
        <v>29.871966619981322</v>
      </c>
      <c r="E61" s="111">
        <v>39.158188433488249</v>
      </c>
      <c r="F61" s="106">
        <f t="shared" ref="F61" si="6">SUM(C61:E61)</f>
        <v>154.63085334020252</v>
      </c>
      <c r="G61" s="6"/>
    </row>
    <row r="62" spans="2:7" ht="16.5" customHeight="1" x14ac:dyDescent="0.3">
      <c r="B62" s="112" t="s">
        <v>690</v>
      </c>
      <c r="C62" s="109">
        <v>11112.842639894692</v>
      </c>
      <c r="D62" s="109">
        <v>6654.9324497445868</v>
      </c>
      <c r="E62" s="109">
        <v>14869.214541867683</v>
      </c>
      <c r="F62" s="110">
        <v>32636.989631506964</v>
      </c>
      <c r="G62" s="6"/>
    </row>
    <row r="63" spans="2:7" ht="16.5" customHeight="1" x14ac:dyDescent="0.3">
      <c r="B63" s="113" t="s">
        <v>691</v>
      </c>
      <c r="C63" s="39">
        <v>2777.0206476061448</v>
      </c>
      <c r="D63" s="39">
        <v>1650.2123655868174</v>
      </c>
      <c r="E63" s="39">
        <v>2947.4346232251733</v>
      </c>
      <c r="F63" s="61">
        <v>7374.6676364181349</v>
      </c>
      <c r="G63" s="6"/>
    </row>
    <row r="64" spans="2:7" ht="16.5" customHeight="1" thickBot="1" x14ac:dyDescent="0.35">
      <c r="B64" s="114" t="s">
        <v>692</v>
      </c>
      <c r="C64" s="111">
        <v>2136.639031441779</v>
      </c>
      <c r="D64" s="111">
        <v>1112.1578142709054</v>
      </c>
      <c r="E64" s="111">
        <v>430.68768474359172</v>
      </c>
      <c r="F64" s="106">
        <v>3679.4845304562759</v>
      </c>
      <c r="G64" s="6"/>
    </row>
    <row r="65" spans="2:10" ht="16.5" customHeight="1" thickBot="1" x14ac:dyDescent="0.35">
      <c r="B65" s="114" t="s">
        <v>693</v>
      </c>
      <c r="C65" s="111">
        <v>9396.3632728410503</v>
      </c>
      <c r="D65" s="111">
        <v>5657.1217839999999</v>
      </c>
      <c r="E65" s="111">
        <v>11072.750649958396</v>
      </c>
      <c r="F65" s="106">
        <v>26126.235706799445</v>
      </c>
      <c r="G65" s="6"/>
    </row>
    <row r="66" spans="2:10" ht="16.5" customHeight="1" thickBot="1" x14ac:dyDescent="0.35">
      <c r="B66" s="57" t="s">
        <v>13</v>
      </c>
      <c r="C66" s="16">
        <f>SUM(C53:C57)</f>
        <v>21330.882551292954</v>
      </c>
      <c r="D66" s="16">
        <f>SUM(D53:D57)</f>
        <v>12016.38397702154</v>
      </c>
      <c r="E66" s="16">
        <f>SUM(E53:E57)</f>
        <v>22018.291534563181</v>
      </c>
      <c r="F66" s="106">
        <f>SUM(C66:E66)</f>
        <v>55365.558062877681</v>
      </c>
      <c r="G66" s="6"/>
    </row>
    <row r="67" spans="2:10" ht="16.5" customHeight="1" thickBot="1" x14ac:dyDescent="0.35">
      <c r="B67" s="69" t="s">
        <v>14</v>
      </c>
      <c r="C67" s="72">
        <f>C66/C52</f>
        <v>63.247991649438816</v>
      </c>
      <c r="D67" s="72">
        <f>D66/D52</f>
        <v>80.247178779308882</v>
      </c>
      <c r="E67" s="72">
        <f>E66/E52</f>
        <v>198.36298679786654</v>
      </c>
      <c r="F67" s="107">
        <f>F66/F52</f>
        <v>92.58454525564828</v>
      </c>
      <c r="G67" s="6"/>
    </row>
    <row r="68" spans="2:10" ht="16.5" customHeight="1" thickTop="1" x14ac:dyDescent="0.3">
      <c r="B68" s="64" t="s">
        <v>697</v>
      </c>
      <c r="C68" s="49"/>
      <c r="D68" s="49"/>
      <c r="E68" s="49"/>
      <c r="F68" s="65"/>
      <c r="G68" s="18"/>
      <c r="H68" s="18"/>
      <c r="I68" s="18"/>
      <c r="J68" s="18"/>
    </row>
    <row r="69" spans="2:10" ht="16.5" customHeight="1" thickBot="1" x14ac:dyDescent="0.35">
      <c r="B69" s="57" t="s">
        <v>699</v>
      </c>
      <c r="C69" s="139">
        <v>120.81813025676661</v>
      </c>
      <c r="D69" s="139">
        <v>55.671235408500394</v>
      </c>
      <c r="E69" s="139">
        <v>52.334921315126564</v>
      </c>
      <c r="F69" s="63">
        <v>228.82428698039357</v>
      </c>
      <c r="G69" s="18"/>
      <c r="H69" s="18"/>
      <c r="I69" s="18"/>
      <c r="J69" s="18"/>
    </row>
    <row r="70" spans="2:10" ht="16.5" customHeight="1" thickTop="1" thickBot="1" x14ac:dyDescent="0.35">
      <c r="B70" s="57" t="s">
        <v>704</v>
      </c>
      <c r="C70" s="234">
        <v>2.1781820647284018</v>
      </c>
      <c r="D70" s="234">
        <v>1</v>
      </c>
      <c r="E70" s="234">
        <v>2.2484001059583623</v>
      </c>
      <c r="F70" s="246">
        <v>1.9075989188833948</v>
      </c>
      <c r="G70" s="18"/>
      <c r="H70" s="18"/>
      <c r="I70" s="18"/>
      <c r="J70" s="18"/>
    </row>
    <row r="71" spans="2:10" ht="16.5" customHeight="1" thickTop="1" thickBot="1" x14ac:dyDescent="0.35">
      <c r="B71" s="69" t="s">
        <v>698</v>
      </c>
      <c r="C71" s="247">
        <v>1.7718455223389582</v>
      </c>
      <c r="D71" s="247">
        <v>1.1521270810733468</v>
      </c>
      <c r="E71" s="247">
        <v>1.2234475982234136</v>
      </c>
      <c r="F71" s="248">
        <v>1.5449743589449456</v>
      </c>
    </row>
    <row r="72" spans="2:10" ht="16.5" customHeight="1" x14ac:dyDescent="0.3">
      <c r="C72" s="6"/>
      <c r="D72" s="6"/>
      <c r="E72" s="6"/>
      <c r="F72" s="6"/>
    </row>
    <row r="73" spans="2:10" ht="16.5" customHeight="1" x14ac:dyDescent="0.3">
      <c r="C73" s="6"/>
      <c r="D73" s="6"/>
      <c r="E73" s="6"/>
    </row>
    <row r="74" spans="2:10" s="91" customFormat="1" ht="16.5" customHeight="1" x14ac:dyDescent="0.3">
      <c r="C74" s="126"/>
      <c r="D74" s="126"/>
      <c r="E74" s="126"/>
    </row>
    <row r="76" spans="2:10" ht="27.75" customHeight="1" x14ac:dyDescent="0.35">
      <c r="C76" s="34" t="s">
        <v>235</v>
      </c>
    </row>
    <row r="77" spans="2:10" ht="17.25" customHeight="1" x14ac:dyDescent="0.3"/>
    <row r="78" spans="2:10" ht="13.8" x14ac:dyDescent="0.3"/>
    <row r="79" spans="2:10" ht="14.4" x14ac:dyDescent="0.3">
      <c r="B79" s="10" t="s">
        <v>80</v>
      </c>
    </row>
    <row r="80" spans="2:10" ht="15" thickBot="1" x14ac:dyDescent="0.35">
      <c r="B80" s="10"/>
    </row>
    <row r="81" spans="2:10" s="7" customFormat="1" ht="29.25" customHeight="1" thickBot="1" x14ac:dyDescent="0.35">
      <c r="B81" s="84" t="s">
        <v>9</v>
      </c>
      <c r="C81" s="85" t="s">
        <v>8</v>
      </c>
      <c r="D81" s="85" t="s">
        <v>7</v>
      </c>
      <c r="E81" s="83" t="s">
        <v>46</v>
      </c>
      <c r="F81" s="1"/>
      <c r="G81" s="1"/>
      <c r="H81" s="1"/>
      <c r="I81" s="1"/>
      <c r="J81" s="1"/>
    </row>
    <row r="82" spans="2:10" ht="16.5" customHeight="1" thickTop="1" thickBot="1" x14ac:dyDescent="0.35">
      <c r="B82" s="81" t="s">
        <v>57</v>
      </c>
      <c r="C82" s="82">
        <v>2220.9999999999995</v>
      </c>
      <c r="D82" s="82">
        <v>598.00000000000011</v>
      </c>
      <c r="E82" s="80">
        <f t="shared" ref="E82:E91" si="7">SUM(B82:D82)</f>
        <v>2818.9999999999995</v>
      </c>
    </row>
    <row r="83" spans="2:10" ht="16.5" customHeight="1" thickTop="1" x14ac:dyDescent="0.3">
      <c r="B83" s="11" t="s">
        <v>76</v>
      </c>
      <c r="C83" s="14">
        <v>83090.939109060128</v>
      </c>
      <c r="D83" s="14">
        <v>7825.860588733658</v>
      </c>
      <c r="E83" s="80">
        <f t="shared" si="7"/>
        <v>90916.799697793787</v>
      </c>
    </row>
    <row r="84" spans="2:10" ht="16.5" customHeight="1" x14ac:dyDescent="0.3">
      <c r="B84" s="15" t="s">
        <v>75</v>
      </c>
      <c r="C84" s="16">
        <v>77936.716712544177</v>
      </c>
      <c r="D84" s="16">
        <v>6393.7021548532366</v>
      </c>
      <c r="E84" s="80">
        <f t="shared" si="7"/>
        <v>84330.418867397413</v>
      </c>
    </row>
    <row r="85" spans="2:10" ht="16.5" customHeight="1" x14ac:dyDescent="0.3">
      <c r="B85" s="15" t="s">
        <v>77</v>
      </c>
      <c r="C85" s="16">
        <v>61075.657498613989</v>
      </c>
      <c r="D85" s="16">
        <v>5078.5256747221265</v>
      </c>
      <c r="E85" s="80">
        <f t="shared" si="7"/>
        <v>66154.183173336118</v>
      </c>
    </row>
    <row r="86" spans="2:10" ht="16.5" customHeight="1" x14ac:dyDescent="0.3">
      <c r="B86" s="15" t="s">
        <v>81</v>
      </c>
      <c r="C86" s="16">
        <v>31941.666301117173</v>
      </c>
      <c r="D86" s="16">
        <v>2362.2932433232154</v>
      </c>
      <c r="E86" s="80">
        <f t="shared" si="7"/>
        <v>34303.959544440389</v>
      </c>
    </row>
    <row r="87" spans="2:10" ht="16.5" customHeight="1" x14ac:dyDescent="0.3">
      <c r="B87" s="15" t="s">
        <v>74</v>
      </c>
      <c r="C87" s="16">
        <v>81197.811057616957</v>
      </c>
      <c r="D87" s="16">
        <v>12153.776104200821</v>
      </c>
      <c r="E87" s="80">
        <f t="shared" si="7"/>
        <v>93351.587161817777</v>
      </c>
    </row>
    <row r="88" spans="2:10" ht="16.5" customHeight="1" x14ac:dyDescent="0.3">
      <c r="B88" s="15" t="s">
        <v>73</v>
      </c>
      <c r="C88" s="16">
        <v>14246.921820698151</v>
      </c>
      <c r="D88" s="16">
        <v>2489.2716404027133</v>
      </c>
      <c r="E88" s="80">
        <f t="shared" si="7"/>
        <v>16736.193461100866</v>
      </c>
    </row>
    <row r="89" spans="2:10" ht="16.5" customHeight="1" x14ac:dyDescent="0.3">
      <c r="B89" s="15" t="s">
        <v>82</v>
      </c>
      <c r="C89" s="16">
        <v>59811.366491618857</v>
      </c>
      <c r="D89" s="16">
        <v>10819.011615518586</v>
      </c>
      <c r="E89" s="80">
        <f t="shared" si="7"/>
        <v>70630.37810713744</v>
      </c>
    </row>
    <row r="90" spans="2:10" ht="16.5" customHeight="1" x14ac:dyDescent="0.3">
      <c r="B90" s="15" t="s">
        <v>84</v>
      </c>
      <c r="C90" s="16">
        <v>27546.947978333701</v>
      </c>
      <c r="D90" s="16">
        <v>3738.0319984019302</v>
      </c>
      <c r="E90" s="80">
        <f t="shared" si="7"/>
        <v>31284.979976735631</v>
      </c>
    </row>
    <row r="91" spans="2:10" ht="16.5" customHeight="1" x14ac:dyDescent="0.3">
      <c r="B91" s="29" t="s">
        <v>83</v>
      </c>
      <c r="C91" s="30">
        <v>68398.916288453125</v>
      </c>
      <c r="D91" s="30">
        <v>4505.0850427097394</v>
      </c>
      <c r="E91" s="80">
        <f t="shared" si="7"/>
        <v>72904.001331162872</v>
      </c>
    </row>
    <row r="92" spans="2:10" ht="14.4" thickBot="1" x14ac:dyDescent="0.35">
      <c r="B92" s="69" t="s">
        <v>85</v>
      </c>
      <c r="C92" s="72">
        <v>505246.9432580563</v>
      </c>
      <c r="D92" s="72">
        <v>55365.558062866025</v>
      </c>
      <c r="E92" s="80">
        <f>SUM(E83:E91)</f>
        <v>560612.50132092228</v>
      </c>
    </row>
    <row r="93" spans="2:10" ht="13.8" x14ac:dyDescent="0.3">
      <c r="G93" s="6"/>
      <c r="H93" s="6"/>
    </row>
    <row r="94" spans="2:10" ht="13.8" x14ac:dyDescent="0.3">
      <c r="G94" s="6"/>
      <c r="H94" s="6"/>
    </row>
    <row r="95" spans="2:10" ht="13.8" x14ac:dyDescent="0.3"/>
    <row r="96" spans="2:10" ht="14.4" x14ac:dyDescent="0.3">
      <c r="B96" s="10" t="s">
        <v>78</v>
      </c>
    </row>
    <row r="97" spans="2:10" ht="14.4" thickBot="1" x14ac:dyDescent="0.35"/>
    <row r="98" spans="2:10" ht="30" customHeight="1" thickBot="1" x14ac:dyDescent="0.35">
      <c r="B98" s="84" t="s">
        <v>33</v>
      </c>
      <c r="C98" s="85" t="s">
        <v>245</v>
      </c>
      <c r="D98" s="85" t="s">
        <v>246</v>
      </c>
      <c r="E98" s="85" t="s">
        <v>247</v>
      </c>
      <c r="F98" s="85" t="s">
        <v>248</v>
      </c>
      <c r="G98" s="85" t="s">
        <v>249</v>
      </c>
      <c r="H98" s="83" t="s">
        <v>1</v>
      </c>
    </row>
    <row r="99" spans="2:10" ht="15" thickTop="1" thickBot="1" x14ac:dyDescent="0.35">
      <c r="B99" s="81" t="s">
        <v>57</v>
      </c>
      <c r="C99" s="82">
        <v>444.50690209230385</v>
      </c>
      <c r="D99" s="82">
        <v>441.78887736118099</v>
      </c>
      <c r="E99" s="82">
        <v>452.32651913379618</v>
      </c>
      <c r="F99" s="82">
        <v>440.2434737287864</v>
      </c>
      <c r="G99" s="82">
        <v>442.13422768393247</v>
      </c>
      <c r="H99" s="80">
        <f t="shared" ref="H99:H109" si="8">SUM(C99:G99)</f>
        <v>2220.9999999999995</v>
      </c>
    </row>
    <row r="100" spans="2:10" ht="14.4" thickTop="1" x14ac:dyDescent="0.3">
      <c r="B100" s="11" t="s">
        <v>76</v>
      </c>
      <c r="C100" s="14">
        <v>4189.0528171076794</v>
      </c>
      <c r="D100" s="14">
        <v>6160.6905307830157</v>
      </c>
      <c r="E100" s="14">
        <v>9710.4836499026187</v>
      </c>
      <c r="F100" s="14">
        <v>14978.000314035453</v>
      </c>
      <c r="G100" s="14">
        <v>48052.711797231364</v>
      </c>
      <c r="H100" s="80">
        <f t="shared" si="8"/>
        <v>83090.939109060128</v>
      </c>
      <c r="I100" s="6"/>
      <c r="J100" s="6"/>
    </row>
    <row r="101" spans="2:10" ht="13.8" x14ac:dyDescent="0.3">
      <c r="B101" s="15" t="s">
        <v>75</v>
      </c>
      <c r="C101" s="16">
        <v>4505.4462231931002</v>
      </c>
      <c r="D101" s="16">
        <v>5282.8528678907596</v>
      </c>
      <c r="E101" s="16">
        <v>9178.5455166674747</v>
      </c>
      <c r="F101" s="16">
        <v>13612.850759364563</v>
      </c>
      <c r="G101" s="16">
        <v>45357.021345428286</v>
      </c>
      <c r="H101" s="80">
        <f t="shared" si="8"/>
        <v>77936.716712544177</v>
      </c>
      <c r="I101" s="6"/>
      <c r="J101" s="6"/>
    </row>
    <row r="102" spans="2:10" ht="13.8" x14ac:dyDescent="0.3">
      <c r="B102" s="15" t="s">
        <v>77</v>
      </c>
      <c r="C102" s="16">
        <v>3464.7593140771232</v>
      </c>
      <c r="D102" s="16">
        <v>4213.5728882699323</v>
      </c>
      <c r="E102" s="16">
        <v>7015.7897986122425</v>
      </c>
      <c r="F102" s="16">
        <v>10923.213551306326</v>
      </c>
      <c r="G102" s="16">
        <v>35458.321946348369</v>
      </c>
      <c r="H102" s="80">
        <f t="shared" si="8"/>
        <v>61075.657498613989</v>
      </c>
      <c r="I102" s="6"/>
      <c r="J102" s="6"/>
    </row>
    <row r="103" spans="2:10" ht="13.8" x14ac:dyDescent="0.3">
      <c r="B103" s="15" t="s">
        <v>81</v>
      </c>
      <c r="C103" s="16">
        <v>1409.8017249570362</v>
      </c>
      <c r="D103" s="16">
        <v>3869.3286451488129</v>
      </c>
      <c r="E103" s="16">
        <v>3665.8266989858398</v>
      </c>
      <c r="F103" s="16">
        <v>7149.5405712225047</v>
      </c>
      <c r="G103" s="16">
        <v>15847.168660802978</v>
      </c>
      <c r="H103" s="80">
        <f t="shared" si="8"/>
        <v>31941.666301117173</v>
      </c>
      <c r="I103" s="6"/>
      <c r="J103" s="6"/>
    </row>
    <row r="104" spans="2:10" ht="13.8" x14ac:dyDescent="0.3">
      <c r="B104" s="15" t="s">
        <v>74</v>
      </c>
      <c r="C104" s="16">
        <v>7368.7584101718667</v>
      </c>
      <c r="D104" s="16">
        <v>6356.3172113997307</v>
      </c>
      <c r="E104" s="16">
        <v>7280.9017779098649</v>
      </c>
      <c r="F104" s="16">
        <v>16577.603714217417</v>
      </c>
      <c r="G104" s="16">
        <v>43614.229943918072</v>
      </c>
      <c r="H104" s="80">
        <f t="shared" si="8"/>
        <v>81197.811057616957</v>
      </c>
      <c r="I104" s="6"/>
      <c r="J104" s="6"/>
    </row>
    <row r="105" spans="2:10" ht="13.8" x14ac:dyDescent="0.3">
      <c r="B105" s="15" t="s">
        <v>73</v>
      </c>
      <c r="C105" s="16">
        <v>841.75595396885296</v>
      </c>
      <c r="D105" s="16">
        <v>845.6661004653505</v>
      </c>
      <c r="E105" s="16">
        <v>1304.0652081783064</v>
      </c>
      <c r="F105" s="16">
        <v>3333.3118083990889</v>
      </c>
      <c r="G105" s="16">
        <v>7922.1227496865522</v>
      </c>
      <c r="H105" s="80">
        <f t="shared" si="8"/>
        <v>14246.921820698151</v>
      </c>
      <c r="I105" s="6"/>
      <c r="J105" s="6"/>
    </row>
    <row r="106" spans="2:10" ht="13.8" x14ac:dyDescent="0.3">
      <c r="B106" s="15" t="s">
        <v>82</v>
      </c>
      <c r="C106" s="16">
        <v>7235.6965303480629</v>
      </c>
      <c r="D106" s="16">
        <v>6666.4421148102001</v>
      </c>
      <c r="E106" s="16">
        <v>6105.8681390247784</v>
      </c>
      <c r="F106" s="16">
        <v>11678.747095112205</v>
      </c>
      <c r="G106" s="16">
        <v>28124.61261232361</v>
      </c>
      <c r="H106" s="80">
        <f t="shared" si="8"/>
        <v>59811.366491618857</v>
      </c>
      <c r="I106" s="6"/>
      <c r="J106" s="6"/>
    </row>
    <row r="107" spans="2:10" ht="13.8" x14ac:dyDescent="0.3">
      <c r="B107" s="15" t="s">
        <v>84</v>
      </c>
      <c r="C107" s="16">
        <v>2901.69726276853</v>
      </c>
      <c r="D107" s="16">
        <v>2827.965875306003</v>
      </c>
      <c r="E107" s="16">
        <v>2435.8200916464893</v>
      </c>
      <c r="F107" s="16">
        <v>11157.304726514862</v>
      </c>
      <c r="G107" s="16">
        <v>8224.1600220978162</v>
      </c>
      <c r="H107" s="80">
        <f t="shared" si="8"/>
        <v>27546.947978333701</v>
      </c>
    </row>
    <row r="108" spans="2:10" ht="13.8" x14ac:dyDescent="0.3">
      <c r="B108" s="29" t="s">
        <v>83</v>
      </c>
      <c r="C108" s="30">
        <v>2868.2313304303534</v>
      </c>
      <c r="D108" s="30">
        <v>1342.9928375751842</v>
      </c>
      <c r="E108" s="30">
        <v>11973.940383906403</v>
      </c>
      <c r="F108" s="30">
        <v>7831.8360968191846</v>
      </c>
      <c r="G108" s="30">
        <v>44381.915639721992</v>
      </c>
      <c r="H108" s="80">
        <f t="shared" si="8"/>
        <v>68398.916288453125</v>
      </c>
      <c r="I108" s="6"/>
      <c r="J108" s="6"/>
    </row>
    <row r="109" spans="2:10" ht="14.4" thickBot="1" x14ac:dyDescent="0.35">
      <c r="B109" s="69" t="s">
        <v>85</v>
      </c>
      <c r="C109" s="72">
        <f>SUM(C100:C108)</f>
        <v>34785.19956702261</v>
      </c>
      <c r="D109" s="72">
        <f>SUM(D100:D108)</f>
        <v>37565.829071648994</v>
      </c>
      <c r="E109" s="72">
        <f>SUM(E100:E108)</f>
        <v>58671.241264834018</v>
      </c>
      <c r="F109" s="72">
        <f>SUM(F100:F108)</f>
        <v>97242.408636991604</v>
      </c>
      <c r="G109" s="72">
        <f>SUM(G100:G108)</f>
        <v>276982.26471755904</v>
      </c>
      <c r="H109" s="80">
        <f t="shared" si="8"/>
        <v>505246.9432580563</v>
      </c>
    </row>
    <row r="110" spans="2:10" ht="13.8" x14ac:dyDescent="0.3"/>
    <row r="111" spans="2:10" ht="13.8" x14ac:dyDescent="0.3"/>
    <row r="112" spans="2:10" ht="14.4" x14ac:dyDescent="0.3">
      <c r="B112" s="10" t="s">
        <v>79</v>
      </c>
    </row>
    <row r="113" spans="2:6" ht="14.4" thickBot="1" x14ac:dyDescent="0.35"/>
    <row r="114" spans="2:6" ht="29.25" customHeight="1" thickBot="1" x14ac:dyDescent="0.35">
      <c r="B114" s="84" t="s">
        <v>37</v>
      </c>
      <c r="C114" s="85" t="s">
        <v>245</v>
      </c>
      <c r="D114" s="85" t="s">
        <v>246</v>
      </c>
      <c r="E114" s="85" t="s">
        <v>250</v>
      </c>
      <c r="F114" s="83" t="s">
        <v>1</v>
      </c>
    </row>
    <row r="115" spans="2:6" ht="15" thickTop="1" thickBot="1" x14ac:dyDescent="0.35">
      <c r="B115" s="81" t="s">
        <v>57</v>
      </c>
      <c r="C115" s="82">
        <v>337.25786376779314</v>
      </c>
      <c r="D115" s="82">
        <v>149.74213623220697</v>
      </c>
      <c r="E115" s="82">
        <v>110.99999999999997</v>
      </c>
      <c r="F115" s="80">
        <f t="shared" ref="F115:F125" si="9">SUM(A115:E115)</f>
        <v>598.00000000000011</v>
      </c>
    </row>
    <row r="116" spans="2:6" ht="14.4" thickTop="1" x14ac:dyDescent="0.3">
      <c r="B116" s="11" t="s">
        <v>76</v>
      </c>
      <c r="C116" s="14">
        <v>1969.3508551153145</v>
      </c>
      <c r="D116" s="14">
        <v>2763.6501095533977</v>
      </c>
      <c r="E116" s="14">
        <v>3092.8596240649454</v>
      </c>
      <c r="F116" s="80">
        <f t="shared" si="9"/>
        <v>7825.860588733658</v>
      </c>
    </row>
    <row r="117" spans="2:6" ht="13.8" x14ac:dyDescent="0.3">
      <c r="B117" s="15" t="s">
        <v>75</v>
      </c>
      <c r="C117" s="16">
        <v>1797.8407167522184</v>
      </c>
      <c r="D117" s="16">
        <v>1535.6152274769472</v>
      </c>
      <c r="E117" s="16">
        <v>3060.246210624071</v>
      </c>
      <c r="F117" s="80">
        <f t="shared" si="9"/>
        <v>6393.7021548532366</v>
      </c>
    </row>
    <row r="118" spans="2:6" ht="13.8" x14ac:dyDescent="0.3">
      <c r="B118" s="15" t="s">
        <v>77</v>
      </c>
      <c r="C118" s="16">
        <v>2004.801270796356</v>
      </c>
      <c r="D118" s="16">
        <v>874.7233112242784</v>
      </c>
      <c r="E118" s="16">
        <v>2199.0010927014919</v>
      </c>
      <c r="F118" s="80">
        <f t="shared" si="9"/>
        <v>5078.5256747221265</v>
      </c>
    </row>
    <row r="119" spans="2:6" ht="13.8" x14ac:dyDescent="0.3">
      <c r="B119" s="15" t="s">
        <v>81</v>
      </c>
      <c r="C119" s="16">
        <v>657.23050631102819</v>
      </c>
      <c r="D119" s="16">
        <v>917.99894750724582</v>
      </c>
      <c r="E119" s="16">
        <v>787.06378950494116</v>
      </c>
      <c r="F119" s="80">
        <f t="shared" si="9"/>
        <v>2362.2932433232154</v>
      </c>
    </row>
    <row r="120" spans="2:6" ht="13.8" x14ac:dyDescent="0.3">
      <c r="B120" s="15" t="s">
        <v>74</v>
      </c>
      <c r="C120" s="16">
        <v>3512.5854980281347</v>
      </c>
      <c r="D120" s="16">
        <v>2630.5789506892611</v>
      </c>
      <c r="E120" s="16">
        <v>6010.6116554834234</v>
      </c>
      <c r="F120" s="80">
        <f t="shared" si="9"/>
        <v>12153.776104200821</v>
      </c>
    </row>
    <row r="121" spans="2:6" ht="13.8" x14ac:dyDescent="0.3">
      <c r="B121" s="15" t="s">
        <v>73</v>
      </c>
      <c r="C121" s="16">
        <v>935.96108316525294</v>
      </c>
      <c r="D121" s="16">
        <v>1143.8611792684774</v>
      </c>
      <c r="E121" s="16">
        <v>409.44937796898296</v>
      </c>
      <c r="F121" s="80">
        <f t="shared" si="9"/>
        <v>2489.2716404027133</v>
      </c>
    </row>
    <row r="122" spans="2:6" ht="13.8" x14ac:dyDescent="0.3">
      <c r="B122" s="15" t="s">
        <v>82</v>
      </c>
      <c r="C122" s="16">
        <v>8334.9158454212229</v>
      </c>
      <c r="D122" s="16">
        <v>861.86007085038682</v>
      </c>
      <c r="E122" s="16">
        <v>1622.2356992469756</v>
      </c>
      <c r="F122" s="80">
        <f t="shared" si="9"/>
        <v>10819.011615518586</v>
      </c>
    </row>
    <row r="123" spans="2:6" ht="13.8" x14ac:dyDescent="0.3">
      <c r="B123" s="15" t="s">
        <v>84</v>
      </c>
      <c r="C123" s="16">
        <v>725.81602219720605</v>
      </c>
      <c r="D123" s="16">
        <v>991.21434991106753</v>
      </c>
      <c r="E123" s="16">
        <v>2021.0016262936565</v>
      </c>
      <c r="F123" s="80">
        <f t="shared" si="9"/>
        <v>3738.0319984019302</v>
      </c>
    </row>
    <row r="124" spans="2:6" ht="13.8" x14ac:dyDescent="0.3">
      <c r="B124" s="29" t="s">
        <v>83</v>
      </c>
      <c r="C124" s="30">
        <v>1392.3807534945627</v>
      </c>
      <c r="D124" s="30">
        <v>296.8818305404784</v>
      </c>
      <c r="E124" s="30">
        <v>2815.8224586746983</v>
      </c>
      <c r="F124" s="80">
        <f t="shared" si="9"/>
        <v>4505.0850427097394</v>
      </c>
    </row>
    <row r="125" spans="2:6" ht="14.4" thickBot="1" x14ac:dyDescent="0.35">
      <c r="B125" s="69" t="s">
        <v>85</v>
      </c>
      <c r="C125" s="72">
        <f>SUM(C116:C124)</f>
        <v>21330.882551281298</v>
      </c>
      <c r="D125" s="72">
        <f>SUM(D116:D124)</f>
        <v>12016.383977021542</v>
      </c>
      <c r="E125" s="72">
        <f>SUM(E116:E124)</f>
        <v>22018.291534563185</v>
      </c>
      <c r="F125" s="80">
        <f t="shared" si="9"/>
        <v>55365.558062866025</v>
      </c>
    </row>
    <row r="126" spans="2:6" ht="13.8" x14ac:dyDescent="0.3"/>
    <row r="127" spans="2:6" ht="13.8" x14ac:dyDescent="0.3"/>
  </sheetData>
  <hyperlinks>
    <hyperlink ref="I2" location="Contenidos!A1" display="Volver a Contenidos" xr:uid="{00000000-0004-0000-0200-000000000000}"/>
  </hyperlinks>
  <pageMargins left="0.7" right="0.7" top="0.75" bottom="0.75" header="0.3" footer="0.3"/>
  <pageSetup paperSize="9" orientation="portrait" verticalDpi="0" r:id="rId1"/>
  <ignoredErrors>
    <ignoredError sqref="C20:D20 C66:E66 C42:G42 C125:E125 C109:G109" formulaRange="1"/>
    <ignoredError sqref="F6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9" tint="-0.499984740745262"/>
  </sheetPr>
  <dimension ref="B2:Q138"/>
  <sheetViews>
    <sheetView showGridLines="0" topLeftCell="A110" workbookViewId="0">
      <selection activeCell="B135" sqref="B135"/>
    </sheetView>
  </sheetViews>
  <sheetFormatPr baseColWidth="10" defaultColWidth="11.44140625" defaultRowHeight="15" customHeight="1" x14ac:dyDescent="0.3"/>
  <cols>
    <col min="1" max="1" width="4.44140625" style="1" customWidth="1"/>
    <col min="2" max="2" width="40.44140625" style="1" customWidth="1"/>
    <col min="3" max="3" width="17.109375" style="1" customWidth="1"/>
    <col min="4" max="4" width="16.44140625" style="1" customWidth="1"/>
    <col min="5" max="5" width="14.33203125" style="1" customWidth="1"/>
    <col min="6" max="6" width="12.33203125" style="1" customWidth="1"/>
    <col min="7" max="7" width="14.88671875" style="1" customWidth="1"/>
    <col min="8" max="8" width="13.88671875" style="1" customWidth="1"/>
    <col min="9" max="9" width="6.109375" style="1" customWidth="1"/>
    <col min="10" max="10" width="37.109375" style="1" customWidth="1"/>
    <col min="11" max="11" width="13.44140625" style="1" customWidth="1"/>
    <col min="12" max="12" width="15.33203125" style="1" customWidth="1"/>
    <col min="13" max="13" width="13.88671875" style="1" customWidth="1"/>
    <col min="14" max="14" width="13" style="1" customWidth="1"/>
    <col min="15" max="15" width="14.88671875" style="1" customWidth="1"/>
    <col min="16" max="16" width="15.6640625" style="1" customWidth="1"/>
    <col min="17" max="16384" width="11.44140625" style="1"/>
  </cols>
  <sheetData>
    <row r="2" spans="2:16" ht="15" customHeight="1" x14ac:dyDescent="0.3">
      <c r="I2" s="22" t="s">
        <v>44</v>
      </c>
    </row>
    <row r="7" spans="2:16" ht="15" customHeight="1" x14ac:dyDescent="0.3">
      <c r="I7" s="22"/>
    </row>
    <row r="11" spans="2:16" ht="24" customHeight="1" x14ac:dyDescent="0.45">
      <c r="C11" s="127" t="s">
        <v>676</v>
      </c>
    </row>
    <row r="14" spans="2:16" ht="15" customHeight="1" x14ac:dyDescent="0.35">
      <c r="B14" s="9" t="s">
        <v>677</v>
      </c>
      <c r="J14" s="9" t="s">
        <v>678</v>
      </c>
    </row>
    <row r="16" spans="2:16" ht="15" customHeight="1" x14ac:dyDescent="0.3">
      <c r="B16" s="263" t="s">
        <v>23</v>
      </c>
      <c r="C16" s="263"/>
      <c r="D16" s="263"/>
      <c r="E16" s="263"/>
      <c r="F16" s="263"/>
      <c r="G16" s="263"/>
      <c r="H16" s="263"/>
      <c r="J16" s="263" t="s">
        <v>24</v>
      </c>
      <c r="K16" s="263"/>
      <c r="L16" s="263"/>
      <c r="M16" s="263"/>
      <c r="N16" s="263"/>
      <c r="O16" s="263"/>
      <c r="P16" s="263"/>
    </row>
    <row r="17" spans="2:16" ht="15" customHeight="1" thickBot="1" x14ac:dyDescent="0.35">
      <c r="B17" s="28"/>
      <c r="C17" s="28"/>
      <c r="D17" s="28"/>
      <c r="E17" s="28"/>
      <c r="F17" s="28"/>
      <c r="G17" s="28"/>
      <c r="H17" s="28"/>
      <c r="J17" s="28"/>
      <c r="K17" s="28"/>
      <c r="L17" s="28"/>
      <c r="M17" s="28"/>
      <c r="N17" s="28"/>
      <c r="O17" s="28"/>
      <c r="P17" s="28"/>
    </row>
    <row r="18" spans="2:16" s="7" customFormat="1" ht="29.4" thickBot="1" x14ac:dyDescent="0.35">
      <c r="B18" s="53" t="s">
        <v>9</v>
      </c>
      <c r="C18" s="54" t="s">
        <v>8</v>
      </c>
      <c r="D18" s="54" t="s">
        <v>7</v>
      </c>
      <c r="E18" s="54" t="s">
        <v>6</v>
      </c>
      <c r="F18" s="55" t="s">
        <v>5</v>
      </c>
      <c r="J18" s="53" t="s">
        <v>9</v>
      </c>
      <c r="K18" s="54" t="s">
        <v>8</v>
      </c>
      <c r="L18" s="54" t="s">
        <v>7</v>
      </c>
      <c r="M18" s="54" t="s">
        <v>6</v>
      </c>
      <c r="N18" s="55" t="s">
        <v>5</v>
      </c>
      <c r="O18" s="28"/>
    </row>
    <row r="19" spans="2:16" ht="15" customHeight="1" thickBot="1" x14ac:dyDescent="0.35">
      <c r="B19" s="57" t="s">
        <v>57</v>
      </c>
      <c r="C19" s="16">
        <v>2220.9999999999995</v>
      </c>
      <c r="D19" s="16">
        <v>598.00000000000011</v>
      </c>
      <c r="E19" s="16">
        <v>355</v>
      </c>
      <c r="F19" s="61">
        <f>SUM(C19:E19)</f>
        <v>3173.9999999999995</v>
      </c>
      <c r="G19" s="7"/>
      <c r="J19" s="57" t="s">
        <v>57</v>
      </c>
      <c r="K19" s="16">
        <v>2220.9999999999995</v>
      </c>
      <c r="L19" s="16">
        <v>598.00000000000011</v>
      </c>
      <c r="M19" s="16">
        <v>355</v>
      </c>
      <c r="N19" s="61">
        <v>3173.9999999999995</v>
      </c>
      <c r="O19" s="28"/>
    </row>
    <row r="20" spans="2:16" ht="15" customHeight="1" thickTop="1" x14ac:dyDescent="0.3">
      <c r="B20" s="59" t="s">
        <v>26</v>
      </c>
      <c r="C20" s="47">
        <v>241753.2911021024</v>
      </c>
      <c r="D20" s="47">
        <v>24188.894794694494</v>
      </c>
      <c r="E20" s="47">
        <v>58957.814103203098</v>
      </c>
      <c r="F20" s="61">
        <f t="shared" ref="F20:F26" si="0">SUM(C20:E20)</f>
        <v>324900</v>
      </c>
      <c r="G20" s="232"/>
      <c r="I20" s="6"/>
      <c r="J20" s="59" t="s">
        <v>26</v>
      </c>
      <c r="K20" s="47">
        <v>246574.13357874486</v>
      </c>
      <c r="L20" s="47">
        <v>25652.992687380683</v>
      </c>
      <c r="M20" s="47">
        <v>48272.873733874454</v>
      </c>
      <c r="N20" s="61">
        <v>320500</v>
      </c>
      <c r="O20" s="232"/>
    </row>
    <row r="21" spans="2:16" ht="15" customHeight="1" x14ac:dyDescent="0.3">
      <c r="B21" s="57" t="s">
        <v>27</v>
      </c>
      <c r="C21" s="16">
        <v>79088.448794709751</v>
      </c>
      <c r="D21" s="39">
        <v>11274.996917649329</v>
      </c>
      <c r="E21" s="16">
        <v>29036.55428764092</v>
      </c>
      <c r="F21" s="61">
        <f t="shared" si="0"/>
        <v>119400</v>
      </c>
      <c r="J21" s="57" t="s">
        <v>27</v>
      </c>
      <c r="K21" s="16">
        <v>70630.365325679639</v>
      </c>
      <c r="L21" s="39">
        <v>8410.4982390533696</v>
      </c>
      <c r="M21" s="16">
        <v>29959.136435266992</v>
      </c>
      <c r="N21" s="61">
        <v>109000</v>
      </c>
      <c r="O21" s="28"/>
    </row>
    <row r="22" spans="2:16" ht="15" customHeight="1" x14ac:dyDescent="0.3">
      <c r="B22" s="57" t="s">
        <v>238</v>
      </c>
      <c r="C22" s="16">
        <v>94193.962454112785</v>
      </c>
      <c r="D22" s="39">
        <v>10387.576394215732</v>
      </c>
      <c r="E22" s="16">
        <v>42018.461151671479</v>
      </c>
      <c r="F22" s="61">
        <f t="shared" si="0"/>
        <v>146600</v>
      </c>
      <c r="G22" s="7"/>
      <c r="J22" s="57" t="s">
        <v>238</v>
      </c>
      <c r="K22" s="16">
        <v>97336.199829853969</v>
      </c>
      <c r="L22" s="39">
        <v>11364.179685834204</v>
      </c>
      <c r="M22" s="16">
        <v>28099.620484311825</v>
      </c>
      <c r="N22" s="61">
        <v>136800</v>
      </c>
      <c r="O22" s="28"/>
    </row>
    <row r="23" spans="2:16" ht="15" customHeight="1" x14ac:dyDescent="0.3">
      <c r="B23" s="57" t="s">
        <v>28</v>
      </c>
      <c r="C23" s="16">
        <v>101744.96260434747</v>
      </c>
      <c r="D23" s="39">
        <v>11720.819294449842</v>
      </c>
      <c r="E23" s="16">
        <v>28134.218101202685</v>
      </c>
      <c r="F23" s="61">
        <f t="shared" si="0"/>
        <v>141600</v>
      </c>
      <c r="G23" s="7"/>
      <c r="J23" s="57" t="s">
        <v>28</v>
      </c>
      <c r="K23" s="16">
        <v>104395.12964667671</v>
      </c>
      <c r="L23" s="39">
        <v>10203.097384742439</v>
      </c>
      <c r="M23" s="16">
        <v>18401.772968580852</v>
      </c>
      <c r="N23" s="61">
        <v>133000</v>
      </c>
      <c r="O23" s="28"/>
    </row>
    <row r="24" spans="2:16" ht="15" customHeight="1" x14ac:dyDescent="0.3">
      <c r="B24" s="57" t="s">
        <v>29</v>
      </c>
      <c r="C24" s="16">
        <v>39268.578745520092</v>
      </c>
      <c r="D24" s="39">
        <v>8737.7925645662999</v>
      </c>
      <c r="E24" s="16">
        <v>7393.6286899136085</v>
      </c>
      <c r="F24" s="61">
        <f t="shared" si="0"/>
        <v>55400</v>
      </c>
      <c r="G24" s="7"/>
      <c r="J24" s="57" t="s">
        <v>29</v>
      </c>
      <c r="K24" s="16">
        <v>40012.897557959135</v>
      </c>
      <c r="L24" s="39">
        <v>8198.6600033580617</v>
      </c>
      <c r="M24" s="16">
        <v>6288.4424386828032</v>
      </c>
      <c r="N24" s="61">
        <v>54500</v>
      </c>
      <c r="O24" s="7"/>
    </row>
    <row r="25" spans="2:16" ht="15" customHeight="1" x14ac:dyDescent="0.3">
      <c r="B25" s="57" t="s">
        <v>30</v>
      </c>
      <c r="C25" s="16">
        <v>3879.8104930011709</v>
      </c>
      <c r="D25" s="39">
        <v>602.67394106755125</v>
      </c>
      <c r="E25" s="16">
        <v>1417.5155659312777</v>
      </c>
      <c r="F25" s="61">
        <f t="shared" si="0"/>
        <v>5900</v>
      </c>
      <c r="G25" s="7"/>
      <c r="J25" s="57" t="s">
        <v>30</v>
      </c>
      <c r="K25" s="16">
        <v>3715.0461734101382</v>
      </c>
      <c r="L25" s="39">
        <v>474.21557712233698</v>
      </c>
      <c r="M25" s="16">
        <v>1010.7382494675248</v>
      </c>
      <c r="N25" s="61">
        <v>5200</v>
      </c>
      <c r="O25" s="28"/>
    </row>
    <row r="26" spans="2:16" s="2" customFormat="1" ht="15" customHeight="1" thickBot="1" x14ac:dyDescent="0.35">
      <c r="B26" s="115" t="s">
        <v>1</v>
      </c>
      <c r="C26" s="116">
        <f t="shared" ref="C26:D26" si="1">SUM(C20:C25)</f>
        <v>559929.05419379356</v>
      </c>
      <c r="D26" s="116">
        <f t="shared" si="1"/>
        <v>66912.753906643251</v>
      </c>
      <c r="E26" s="116">
        <f>SUM(E20:E25)</f>
        <v>166958.19189956307</v>
      </c>
      <c r="F26" s="61">
        <f t="shared" si="0"/>
        <v>793799.99999999988</v>
      </c>
      <c r="G26" s="7"/>
      <c r="J26" s="115" t="s">
        <v>1</v>
      </c>
      <c r="K26" s="116">
        <f>SUM(K20:K25)</f>
        <v>562663.77211232448</v>
      </c>
      <c r="L26" s="116">
        <f>SUM(L20:L25)</f>
        <v>64303.643577491093</v>
      </c>
      <c r="M26" s="116">
        <f>SUM(M20:M25)</f>
        <v>132032.58431018444</v>
      </c>
      <c r="N26" s="106">
        <f>SUM(N20:N25)</f>
        <v>759000</v>
      </c>
      <c r="O26" s="28"/>
    </row>
    <row r="27" spans="2:16" ht="15" customHeight="1" x14ac:dyDescent="0.3">
      <c r="B27" s="17" t="s">
        <v>303</v>
      </c>
      <c r="C27" s="26"/>
      <c r="D27" s="26"/>
      <c r="E27" s="26"/>
      <c r="F27" s="26"/>
      <c r="G27" s="7"/>
      <c r="H27" s="18"/>
      <c r="I27" s="18"/>
      <c r="J27" s="17" t="s">
        <v>42</v>
      </c>
      <c r="K27" s="18"/>
      <c r="L27" s="18"/>
      <c r="M27" s="18"/>
      <c r="N27" s="18"/>
      <c r="P27" s="18"/>
    </row>
    <row r="28" spans="2:16" ht="15" customHeight="1" x14ac:dyDescent="0.3">
      <c r="C28" s="6"/>
      <c r="D28" s="6"/>
      <c r="E28" s="6"/>
      <c r="F28" s="6"/>
      <c r="G28" s="6"/>
      <c r="H28" s="6"/>
      <c r="K28" s="6"/>
      <c r="L28" s="6"/>
      <c r="M28" s="6"/>
      <c r="N28" s="6"/>
      <c r="O28" s="6"/>
      <c r="P28" s="6"/>
    </row>
    <row r="29" spans="2:16" ht="15" customHeight="1" x14ac:dyDescent="0.3">
      <c r="C29" s="6"/>
      <c r="D29" s="6"/>
      <c r="E29" s="6"/>
      <c r="F29" s="6"/>
      <c r="G29" s="6"/>
      <c r="H29" s="6"/>
      <c r="K29" s="6"/>
      <c r="L29" s="6"/>
      <c r="M29" s="6"/>
      <c r="N29" s="6"/>
      <c r="O29" s="6"/>
      <c r="P29" s="6"/>
    </row>
    <row r="30" spans="2:16" ht="15" customHeight="1" x14ac:dyDescent="0.3">
      <c r="B30" s="263" t="s">
        <v>31</v>
      </c>
      <c r="C30" s="263"/>
      <c r="D30" s="263"/>
      <c r="E30" s="263"/>
      <c r="F30" s="263"/>
      <c r="G30" s="263"/>
      <c r="H30" s="263"/>
      <c r="J30" s="263" t="s">
        <v>32</v>
      </c>
      <c r="K30" s="263"/>
      <c r="L30" s="263"/>
      <c r="M30" s="263"/>
      <c r="N30" s="263"/>
      <c r="O30" s="263"/>
      <c r="P30" s="263"/>
    </row>
    <row r="31" spans="2:16" ht="15" customHeight="1" thickBot="1" x14ac:dyDescent="0.35">
      <c r="B31" s="28"/>
      <c r="C31" s="28"/>
      <c r="D31" s="28"/>
      <c r="E31" s="28"/>
      <c r="F31" s="28"/>
      <c r="G31" s="28"/>
      <c r="H31" s="28"/>
      <c r="J31" s="28"/>
      <c r="K31" s="28"/>
      <c r="L31" s="28"/>
      <c r="M31" s="28"/>
      <c r="N31" s="28"/>
      <c r="O31" s="28"/>
      <c r="P31" s="28"/>
    </row>
    <row r="32" spans="2:16" ht="31.8" thickBot="1" x14ac:dyDescent="0.35">
      <c r="B32" s="53" t="s">
        <v>33</v>
      </c>
      <c r="C32" s="54" t="s">
        <v>245</v>
      </c>
      <c r="D32" s="54" t="s">
        <v>246</v>
      </c>
      <c r="E32" s="54" t="s">
        <v>247</v>
      </c>
      <c r="F32" s="54" t="s">
        <v>248</v>
      </c>
      <c r="G32" s="54" t="s">
        <v>249</v>
      </c>
      <c r="H32" s="55" t="s">
        <v>1</v>
      </c>
      <c r="J32" s="53" t="s">
        <v>33</v>
      </c>
      <c r="K32" s="54" t="s">
        <v>245</v>
      </c>
      <c r="L32" s="54" t="s">
        <v>246</v>
      </c>
      <c r="M32" s="54" t="s">
        <v>247</v>
      </c>
      <c r="N32" s="54" t="s">
        <v>248</v>
      </c>
      <c r="O32" s="54" t="s">
        <v>249</v>
      </c>
      <c r="P32" s="55" t="s">
        <v>1</v>
      </c>
    </row>
    <row r="33" spans="2:17" ht="15" customHeight="1" thickBot="1" x14ac:dyDescent="0.35">
      <c r="B33" s="57" t="s">
        <v>57</v>
      </c>
      <c r="C33" s="16">
        <v>444.50690209230385</v>
      </c>
      <c r="D33" s="16">
        <v>441.78887736118099</v>
      </c>
      <c r="E33" s="16">
        <v>452.32651913379618</v>
      </c>
      <c r="F33" s="16">
        <v>440.2434737287864</v>
      </c>
      <c r="G33" s="16">
        <v>442.13422768393247</v>
      </c>
      <c r="H33" s="61">
        <f>SUM(C33:G33)</f>
        <v>2220.9999999999995</v>
      </c>
      <c r="J33" s="57" t="s">
        <v>57</v>
      </c>
      <c r="K33" s="16">
        <v>444.50690209230385</v>
      </c>
      <c r="L33" s="16">
        <v>441.78887736118099</v>
      </c>
      <c r="M33" s="16">
        <v>452.32651913379618</v>
      </c>
      <c r="N33" s="16">
        <v>440.2434737287864</v>
      </c>
      <c r="O33" s="16">
        <v>442.13422768393247</v>
      </c>
      <c r="P33" s="61">
        <f>SUM(K33:O33)</f>
        <v>2220.9999999999995</v>
      </c>
    </row>
    <row r="34" spans="2:17" ht="15" customHeight="1" thickTop="1" x14ac:dyDescent="0.3">
      <c r="B34" s="59" t="s">
        <v>26</v>
      </c>
      <c r="C34" s="47">
        <v>10492.052325296589</v>
      </c>
      <c r="D34" s="47">
        <v>17670.346341690507</v>
      </c>
      <c r="E34" s="47">
        <v>26103.333960898432</v>
      </c>
      <c r="F34" s="47">
        <v>47209.895379212161</v>
      </c>
      <c r="G34" s="47">
        <v>140277.66309500471</v>
      </c>
      <c r="H34" s="60">
        <f>SUM(C34:G34)</f>
        <v>241753.2911021024</v>
      </c>
      <c r="I34" s="6"/>
      <c r="J34" s="59" t="s">
        <v>26</v>
      </c>
      <c r="K34" s="47">
        <v>10957.651387119044</v>
      </c>
      <c r="L34" s="47">
        <v>16750.857695413077</v>
      </c>
      <c r="M34" s="47">
        <v>26287.495956475163</v>
      </c>
      <c r="N34" s="47">
        <v>47825.880768904964</v>
      </c>
      <c r="O34" s="47">
        <v>144752.24777083262</v>
      </c>
      <c r="P34" s="60">
        <f>SUM(K34:O34)</f>
        <v>246574.13357874486</v>
      </c>
      <c r="Q34" s="6"/>
    </row>
    <row r="35" spans="2:17" ht="15" customHeight="1" x14ac:dyDescent="0.3">
      <c r="B35" s="57" t="s">
        <v>27</v>
      </c>
      <c r="C35" s="16">
        <v>4316.8212829285512</v>
      </c>
      <c r="D35" s="39">
        <v>5933.1543024442763</v>
      </c>
      <c r="E35" s="16">
        <v>9426.8777190633846</v>
      </c>
      <c r="F35" s="39">
        <v>14099.037200273538</v>
      </c>
      <c r="G35" s="39">
        <v>45312.558290000001</v>
      </c>
      <c r="H35" s="61">
        <f t="shared" ref="H35:H40" si="2">SUM(C35:G35)</f>
        <v>79088.448794709751</v>
      </c>
      <c r="I35" s="124"/>
      <c r="J35" s="57" t="s">
        <v>27</v>
      </c>
      <c r="K35" s="16">
        <v>2799.8371706441594</v>
      </c>
      <c r="L35" s="39">
        <v>5893.6416376000434</v>
      </c>
      <c r="M35" s="16">
        <v>9551.9440737568129</v>
      </c>
      <c r="N35" s="39">
        <v>14283.992848944843</v>
      </c>
      <c r="O35" s="39">
        <v>38100.949594733778</v>
      </c>
      <c r="P35" s="61">
        <f t="shared" ref="P35:P40" si="3">SUM(K35:O35)</f>
        <v>70630.365325679639</v>
      </c>
      <c r="Q35" s="124"/>
    </row>
    <row r="36" spans="2:17" ht="15" customHeight="1" x14ac:dyDescent="0.3">
      <c r="B36" s="57" t="s">
        <v>239</v>
      </c>
      <c r="C36" s="16">
        <v>1433.064664785197</v>
      </c>
      <c r="D36" s="39">
        <v>1273.0240605323352</v>
      </c>
      <c r="E36" s="16">
        <v>3245.726371240567</v>
      </c>
      <c r="F36" s="16">
        <v>5009.4785655504338</v>
      </c>
      <c r="G36" s="16">
        <v>18069.641082218248</v>
      </c>
      <c r="H36" s="61">
        <f t="shared" si="2"/>
        <v>29030.93474432678</v>
      </c>
      <c r="I36" s="124"/>
      <c r="J36" s="57" t="s">
        <v>239</v>
      </c>
      <c r="K36" s="16">
        <v>1464.430897968713</v>
      </c>
      <c r="L36" s="39">
        <v>1572.4854394762976</v>
      </c>
      <c r="M36" s="16">
        <v>2123.3657391007573</v>
      </c>
      <c r="N36" s="16">
        <v>3732.2838495130131</v>
      </c>
      <c r="O36" s="16">
        <v>17502.657611686976</v>
      </c>
      <c r="P36" s="61">
        <f t="shared" si="3"/>
        <v>26395.223537745758</v>
      </c>
      <c r="Q36" s="124"/>
    </row>
    <row r="37" spans="2:17" ht="15" customHeight="1" x14ac:dyDescent="0.3">
      <c r="B37" s="57" t="s">
        <v>34</v>
      </c>
      <c r="C37" s="16">
        <v>2271.783868522532</v>
      </c>
      <c r="D37" s="39">
        <v>3398.7405160932803</v>
      </c>
      <c r="E37" s="16">
        <v>6007.0086778183968</v>
      </c>
      <c r="F37" s="39">
        <v>12590.384228891631</v>
      </c>
      <c r="G37" s="39">
        <v>40895.110418460172</v>
      </c>
      <c r="H37" s="61">
        <f t="shared" si="2"/>
        <v>65163.027709786009</v>
      </c>
      <c r="I37" s="124"/>
      <c r="J37" s="57" t="s">
        <v>34</v>
      </c>
      <c r="K37" s="16">
        <v>2367.105607345432</v>
      </c>
      <c r="L37" s="39">
        <v>4152.0194817842303</v>
      </c>
      <c r="M37" s="16">
        <v>6988.4631949283857</v>
      </c>
      <c r="N37" s="39">
        <v>11412.708307084638</v>
      </c>
      <c r="O37" s="39">
        <v>46020.679700965535</v>
      </c>
      <c r="P37" s="61">
        <f t="shared" si="3"/>
        <v>70940.976292108215</v>
      </c>
      <c r="Q37" s="124"/>
    </row>
    <row r="38" spans="2:17" ht="15" customHeight="1" x14ac:dyDescent="0.3">
      <c r="B38" s="57" t="s">
        <v>28</v>
      </c>
      <c r="C38" s="16">
        <v>4277.9021559642533</v>
      </c>
      <c r="D38" s="39">
        <v>6206.2754010653998</v>
      </c>
      <c r="E38" s="16">
        <v>9901.6876693983959</v>
      </c>
      <c r="F38" s="16">
        <v>17296.648531253119</v>
      </c>
      <c r="G38" s="16">
        <v>64062.44884666631</v>
      </c>
      <c r="H38" s="61">
        <f t="shared" si="2"/>
        <v>101744.96260434747</v>
      </c>
      <c r="I38" s="124"/>
      <c r="J38" s="57" t="s">
        <v>28</v>
      </c>
      <c r="K38" s="16">
        <v>3277.1389499339366</v>
      </c>
      <c r="L38" s="39">
        <v>6162.2475427205463</v>
      </c>
      <c r="M38" s="16">
        <v>10528.624195645154</v>
      </c>
      <c r="N38" s="16">
        <v>18574.665535954111</v>
      </c>
      <c r="O38" s="16">
        <v>65852.453422422957</v>
      </c>
      <c r="P38" s="61">
        <f t="shared" si="3"/>
        <v>104395.12964667671</v>
      </c>
      <c r="Q38" s="124"/>
    </row>
    <row r="39" spans="2:17" ht="15" customHeight="1" x14ac:dyDescent="0.3">
      <c r="B39" s="57" t="s">
        <v>29</v>
      </c>
      <c r="C39" s="16">
        <v>2450.9063113926545</v>
      </c>
      <c r="D39" s="39">
        <v>3646.3848182405645</v>
      </c>
      <c r="E39" s="16">
        <v>6031.5352150637254</v>
      </c>
      <c r="F39" s="39">
        <v>7304.3577800682369</v>
      </c>
      <c r="G39" s="39">
        <v>19835.394620754912</v>
      </c>
      <c r="H39" s="61">
        <f t="shared" si="2"/>
        <v>39268.578745520092</v>
      </c>
      <c r="I39" s="124"/>
      <c r="J39" s="57" t="s">
        <v>29</v>
      </c>
      <c r="K39" s="16">
        <v>1735.8277631395224</v>
      </c>
      <c r="L39" s="39">
        <v>2760.5315397059553</v>
      </c>
      <c r="M39" s="16">
        <v>4427.7259134796659</v>
      </c>
      <c r="N39" s="39">
        <v>9001.2649143731178</v>
      </c>
      <c r="O39" s="39">
        <v>22087.54742726087</v>
      </c>
      <c r="P39" s="61">
        <f t="shared" si="3"/>
        <v>40012.897557959135</v>
      </c>
      <c r="Q39" s="124"/>
    </row>
    <row r="40" spans="2:17" ht="15" customHeight="1" x14ac:dyDescent="0.3">
      <c r="B40" s="57" t="s">
        <v>30</v>
      </c>
      <c r="C40" s="16">
        <v>604.56210592280627</v>
      </c>
      <c r="D40" s="39">
        <v>382.09572008008325</v>
      </c>
      <c r="E40" s="16">
        <v>442.79556900463297</v>
      </c>
      <c r="F40" s="16">
        <v>601.3188769819651</v>
      </c>
      <c r="G40" s="16">
        <v>1849.0382210116834</v>
      </c>
      <c r="H40" s="61">
        <f t="shared" si="2"/>
        <v>3879.8104930011709</v>
      </c>
      <c r="J40" s="57" t="s">
        <v>30</v>
      </c>
      <c r="K40" s="16">
        <v>462.88961686108371</v>
      </c>
      <c r="L40" s="39">
        <v>308.59752398387246</v>
      </c>
      <c r="M40" s="16">
        <v>367.35776376110005</v>
      </c>
      <c r="N40" s="16">
        <v>720.77263724458669</v>
      </c>
      <c r="O40" s="16">
        <v>1855.428631559495</v>
      </c>
      <c r="P40" s="61">
        <f t="shared" si="3"/>
        <v>3715.0461734101382</v>
      </c>
    </row>
    <row r="41" spans="2:17" ht="15" customHeight="1" thickBot="1" x14ac:dyDescent="0.35">
      <c r="B41" s="115" t="s">
        <v>1</v>
      </c>
      <c r="C41" s="116">
        <f>SUM(C34:C40)</f>
        <v>25847.092714812581</v>
      </c>
      <c r="D41" s="116">
        <f>SUM(D34:D40)</f>
        <v>38510.021160146447</v>
      </c>
      <c r="E41" s="116">
        <f>SUM(E34:E40)</f>
        <v>61158.96518248754</v>
      </c>
      <c r="F41" s="116">
        <f>SUM(F34:F40)</f>
        <v>104111.1205622311</v>
      </c>
      <c r="G41" s="116">
        <f>SUM(G34:G40)</f>
        <v>330301.85457411606</v>
      </c>
      <c r="H41" s="61">
        <f>SUM(C41:G41)</f>
        <v>559929.0541937938</v>
      </c>
      <c r="J41" s="115" t="s">
        <v>1</v>
      </c>
      <c r="K41" s="116">
        <f>SUM(K34:K40)</f>
        <v>23064.881393011892</v>
      </c>
      <c r="L41" s="116">
        <f>SUM(L34:L40)</f>
        <v>37600.380860684025</v>
      </c>
      <c r="M41" s="116">
        <f>SUM(M34:M40)</f>
        <v>60274.976837147042</v>
      </c>
      <c r="N41" s="116">
        <f>SUM(N34:N40)</f>
        <v>105551.56886201927</v>
      </c>
      <c r="O41" s="116">
        <f>SUM(O34:O40)</f>
        <v>336171.96415946225</v>
      </c>
      <c r="P41" s="61">
        <f>SUM(K41:O41)</f>
        <v>562663.77211232448</v>
      </c>
    </row>
    <row r="42" spans="2:17" ht="15" customHeight="1" x14ac:dyDescent="0.3">
      <c r="C42" s="6"/>
      <c r="D42" s="6"/>
      <c r="E42" s="6"/>
      <c r="F42" s="6"/>
      <c r="G42" s="6"/>
      <c r="K42" s="6"/>
      <c r="L42" s="6"/>
      <c r="M42" s="6"/>
      <c r="N42" s="6"/>
      <c r="O42" s="6"/>
      <c r="P42" s="6"/>
    </row>
    <row r="43" spans="2:17" ht="15" customHeight="1" x14ac:dyDescent="0.3">
      <c r="C43" s="6"/>
      <c r="D43" s="6"/>
      <c r="E43" s="6"/>
      <c r="F43" s="6"/>
      <c r="G43" s="6"/>
      <c r="K43" s="6"/>
      <c r="L43" s="6"/>
      <c r="M43" s="6"/>
      <c r="N43" s="6"/>
      <c r="O43" s="6"/>
    </row>
    <row r="44" spans="2:17" ht="15" customHeight="1" x14ac:dyDescent="0.3">
      <c r="B44" s="263" t="s">
        <v>35</v>
      </c>
      <c r="C44" s="263"/>
      <c r="D44" s="263"/>
      <c r="E44" s="263"/>
      <c r="F44" s="263"/>
      <c r="G44" s="263"/>
      <c r="H44" s="263"/>
      <c r="J44" s="263" t="s">
        <v>36</v>
      </c>
      <c r="K44" s="263"/>
      <c r="L44" s="263"/>
      <c r="M44" s="263"/>
      <c r="N44" s="263"/>
      <c r="O44" s="263"/>
      <c r="P44" s="263"/>
    </row>
    <row r="45" spans="2:17" ht="15" customHeight="1" thickBot="1" x14ac:dyDescent="0.35">
      <c r="B45" s="28"/>
      <c r="C45" s="28"/>
      <c r="D45" s="28"/>
      <c r="E45" s="28"/>
      <c r="F45" s="28"/>
      <c r="G45" s="28"/>
      <c r="H45" s="28"/>
      <c r="J45" s="28"/>
      <c r="K45" s="28"/>
      <c r="L45" s="28"/>
      <c r="M45" s="28"/>
      <c r="N45" s="28"/>
      <c r="O45" s="28"/>
      <c r="P45" s="28"/>
    </row>
    <row r="46" spans="2:17" ht="31.8" thickBot="1" x14ac:dyDescent="0.35">
      <c r="B46" s="53" t="s">
        <v>37</v>
      </c>
      <c r="C46" s="54" t="s">
        <v>245</v>
      </c>
      <c r="D46" s="54" t="s">
        <v>246</v>
      </c>
      <c r="E46" s="54" t="s">
        <v>250</v>
      </c>
      <c r="F46" s="55" t="s">
        <v>1</v>
      </c>
      <c r="J46" s="53" t="s">
        <v>37</v>
      </c>
      <c r="K46" s="54" t="s">
        <v>245</v>
      </c>
      <c r="L46" s="54" t="s">
        <v>246</v>
      </c>
      <c r="M46" s="54" t="s">
        <v>250</v>
      </c>
      <c r="N46" s="55" t="s">
        <v>1</v>
      </c>
    </row>
    <row r="47" spans="2:17" ht="15" customHeight="1" thickTop="1" thickBot="1" x14ac:dyDescent="0.35">
      <c r="B47" s="57" t="s">
        <v>57</v>
      </c>
      <c r="C47" s="16">
        <v>337.25786376779314</v>
      </c>
      <c r="D47" s="16">
        <v>149.74213623220697</v>
      </c>
      <c r="E47" s="16">
        <v>110.99999999999997</v>
      </c>
      <c r="F47" s="60">
        <f t="shared" ref="F47:F54" si="4">SUM(A47:E47)</f>
        <v>598.00000000000011</v>
      </c>
      <c r="J47" s="57" t="s">
        <v>57</v>
      </c>
      <c r="K47" s="16">
        <v>337.25786376779314</v>
      </c>
      <c r="L47" s="16">
        <v>149.74213623220697</v>
      </c>
      <c r="M47" s="16">
        <v>110.99999999999997</v>
      </c>
      <c r="N47" s="60">
        <f t="shared" ref="N47:N54" si="5">SUM(I47:M47)</f>
        <v>598.00000000000011</v>
      </c>
    </row>
    <row r="48" spans="2:17" ht="15" customHeight="1" thickTop="1" x14ac:dyDescent="0.3">
      <c r="B48" s="59" t="s">
        <v>26</v>
      </c>
      <c r="C48" s="47">
        <v>5918.2352550977967</v>
      </c>
      <c r="D48" s="47">
        <v>5186.2687350000006</v>
      </c>
      <c r="E48" s="47">
        <v>13084.390804596696</v>
      </c>
      <c r="F48" s="60">
        <f t="shared" si="4"/>
        <v>24188.894794694494</v>
      </c>
      <c r="G48" s="6"/>
      <c r="J48" s="59" t="s">
        <v>26</v>
      </c>
      <c r="K48" s="47">
        <v>5862.6135428940524</v>
      </c>
      <c r="L48" s="47">
        <v>5405.0215116572253</v>
      </c>
      <c r="M48" s="47">
        <v>14385.357632829404</v>
      </c>
      <c r="N48" s="60">
        <f t="shared" si="5"/>
        <v>25652.992687380683</v>
      </c>
      <c r="O48" s="6"/>
    </row>
    <row r="49" spans="2:16" ht="15" customHeight="1" x14ac:dyDescent="0.3">
      <c r="B49" s="57" t="s">
        <v>27</v>
      </c>
      <c r="C49" s="16">
        <v>2407.0849380244495</v>
      </c>
      <c r="D49" s="39">
        <v>1910.3958954054356</v>
      </c>
      <c r="E49" s="16">
        <v>6957.5160842194427</v>
      </c>
      <c r="F49" s="61">
        <f t="shared" si="4"/>
        <v>11274.996917649329</v>
      </c>
      <c r="G49" s="124"/>
      <c r="J49" s="57" t="s">
        <v>27</v>
      </c>
      <c r="K49" s="16">
        <v>2172.1148430090261</v>
      </c>
      <c r="L49" s="39">
        <v>2473.6140971635173</v>
      </c>
      <c r="M49" s="16">
        <v>3764.7692988808258</v>
      </c>
      <c r="N49" s="61">
        <f t="shared" si="5"/>
        <v>8410.4982390533696</v>
      </c>
      <c r="O49" s="124"/>
    </row>
    <row r="50" spans="2:16" ht="15" customHeight="1" x14ac:dyDescent="0.3">
      <c r="B50" s="57" t="s">
        <v>239</v>
      </c>
      <c r="C50" s="16">
        <v>1132.5726136408955</v>
      </c>
      <c r="D50" s="39">
        <v>625.29468077120782</v>
      </c>
      <c r="E50" s="16">
        <v>1240.7276157824194</v>
      </c>
      <c r="F50" s="61">
        <f t="shared" si="4"/>
        <v>2998.5949101945225</v>
      </c>
      <c r="G50" s="124"/>
      <c r="J50" s="57" t="s">
        <v>239</v>
      </c>
      <c r="K50" s="16">
        <v>1012.5855401755616</v>
      </c>
      <c r="L50" s="39">
        <v>185.38124125932208</v>
      </c>
      <c r="M50" s="16">
        <v>960.4756615459163</v>
      </c>
      <c r="N50" s="61">
        <f t="shared" si="5"/>
        <v>2158.4424429808</v>
      </c>
      <c r="O50" s="124"/>
    </row>
    <row r="51" spans="2:16" ht="15" customHeight="1" x14ac:dyDescent="0.3">
      <c r="B51" s="57" t="s">
        <v>34</v>
      </c>
      <c r="C51" s="16">
        <v>1399.3533042421122</v>
      </c>
      <c r="D51" s="39">
        <v>1509.4715647790965</v>
      </c>
      <c r="E51" s="16">
        <v>4480.1566149999999</v>
      </c>
      <c r="F51" s="61">
        <f t="shared" si="4"/>
        <v>7388.9814840212084</v>
      </c>
      <c r="G51" s="124"/>
      <c r="J51" s="57" t="s">
        <v>34</v>
      </c>
      <c r="K51" s="16">
        <v>1938.1921381336999</v>
      </c>
      <c r="L51" s="39">
        <v>2177.0531375245478</v>
      </c>
      <c r="M51" s="16">
        <v>5090.4919671951548</v>
      </c>
      <c r="N51" s="61">
        <f t="shared" si="5"/>
        <v>9205.7372428534036</v>
      </c>
      <c r="O51" s="124"/>
    </row>
    <row r="52" spans="2:16" ht="15" customHeight="1" x14ac:dyDescent="0.3">
      <c r="B52" s="57" t="s">
        <v>28</v>
      </c>
      <c r="C52" s="16">
        <v>2319.7662965282061</v>
      </c>
      <c r="D52" s="39">
        <v>2880.3507791986567</v>
      </c>
      <c r="E52" s="16">
        <v>6520.7022187229795</v>
      </c>
      <c r="F52" s="61">
        <f t="shared" si="4"/>
        <v>11720.819294449842</v>
      </c>
      <c r="G52" s="124"/>
      <c r="J52" s="57" t="s">
        <v>28</v>
      </c>
      <c r="K52" s="16">
        <v>2077.597186460921</v>
      </c>
      <c r="L52" s="39">
        <v>2062.6481085409528</v>
      </c>
      <c r="M52" s="16">
        <v>6062.8520897405651</v>
      </c>
      <c r="N52" s="61">
        <f t="shared" si="5"/>
        <v>10203.097384742439</v>
      </c>
      <c r="O52" s="124"/>
    </row>
    <row r="53" spans="2:16" ht="15" customHeight="1" x14ac:dyDescent="0.3">
      <c r="B53" s="57" t="s">
        <v>29</v>
      </c>
      <c r="C53" s="16">
        <v>2205.6864220675952</v>
      </c>
      <c r="D53" s="39">
        <v>2083.7173459999999</v>
      </c>
      <c r="E53" s="16">
        <v>4448.3887964987043</v>
      </c>
      <c r="F53" s="61">
        <f t="shared" si="4"/>
        <v>8737.7925645662999</v>
      </c>
      <c r="G53" s="124"/>
      <c r="J53" s="57" t="s">
        <v>29</v>
      </c>
      <c r="K53" s="16">
        <v>2243.8381327195334</v>
      </c>
      <c r="L53" s="39">
        <v>1959.2072584199216</v>
      </c>
      <c r="M53" s="16">
        <v>3995.6146122186055</v>
      </c>
      <c r="N53" s="61">
        <f t="shared" si="5"/>
        <v>8198.6600033580617</v>
      </c>
      <c r="O53" s="124"/>
    </row>
    <row r="54" spans="2:16" ht="15" customHeight="1" x14ac:dyDescent="0.3">
      <c r="B54" s="57" t="s">
        <v>30</v>
      </c>
      <c r="C54" s="16">
        <v>225.77149412049584</v>
      </c>
      <c r="D54" s="39">
        <v>204.61729491051804</v>
      </c>
      <c r="E54" s="16">
        <v>172.28515203653737</v>
      </c>
      <c r="F54" s="61">
        <f t="shared" si="4"/>
        <v>602.67394106755125</v>
      </c>
      <c r="J54" s="57" t="s">
        <v>30</v>
      </c>
      <c r="K54" s="16">
        <v>228.30660219094059</v>
      </c>
      <c r="L54" s="39">
        <v>145.22145003772806</v>
      </c>
      <c r="M54" s="16">
        <v>100.6875248936683</v>
      </c>
      <c r="N54" s="61">
        <f t="shared" si="5"/>
        <v>474.21557712233698</v>
      </c>
    </row>
    <row r="55" spans="2:16" ht="15" customHeight="1" thickBot="1" x14ac:dyDescent="0.35">
      <c r="B55" s="115" t="s">
        <v>1</v>
      </c>
      <c r="C55" s="116">
        <f>SUM(C48:C54)</f>
        <v>15608.470323721553</v>
      </c>
      <c r="D55" s="116">
        <f>SUM(D48:D54)</f>
        <v>14400.116296064916</v>
      </c>
      <c r="E55" s="116">
        <f>SUM(E48:E54)</f>
        <v>36904.167286856784</v>
      </c>
      <c r="F55" s="61">
        <f>SUM(C55:E55)</f>
        <v>66912.753906643251</v>
      </c>
      <c r="J55" s="115" t="s">
        <v>1</v>
      </c>
      <c r="K55" s="116">
        <f>SUM(K48:K54)</f>
        <v>15535.247985583735</v>
      </c>
      <c r="L55" s="116">
        <f>SUM(L48:L54)</f>
        <v>14408.146804603215</v>
      </c>
      <c r="M55" s="116">
        <f>SUM(M48:M54)</f>
        <v>34360.248787304139</v>
      </c>
      <c r="N55" s="61">
        <f>SUM(K55:M55)</f>
        <v>64303.643577491093</v>
      </c>
    </row>
    <row r="56" spans="2:16" ht="15" customHeight="1" x14ac:dyDescent="0.3">
      <c r="C56" s="6"/>
      <c r="D56" s="6"/>
      <c r="E56" s="6"/>
      <c r="K56" s="6"/>
      <c r="L56" s="6"/>
      <c r="M56" s="6"/>
      <c r="N56" s="6"/>
    </row>
    <row r="59" spans="2:16" s="20" customFormat="1" ht="7.5" customHeight="1" x14ac:dyDescent="0.3"/>
    <row r="61" spans="2:16" ht="15" customHeight="1" x14ac:dyDescent="0.3">
      <c r="B61" s="5"/>
      <c r="C61" s="18"/>
      <c r="D61" s="18"/>
      <c r="E61" s="18"/>
      <c r="F61" s="18"/>
      <c r="G61" s="18"/>
      <c r="H61" s="18"/>
      <c r="I61" s="18"/>
      <c r="J61" s="5"/>
      <c r="K61" s="18"/>
      <c r="L61" s="18"/>
      <c r="M61" s="18"/>
      <c r="N61" s="18"/>
      <c r="O61" s="18"/>
      <c r="P61" s="18"/>
    </row>
    <row r="62" spans="2:16" ht="15" customHeight="1" x14ac:dyDescent="0.3">
      <c r="C62" s="6"/>
      <c r="D62" s="6"/>
      <c r="E62" s="6"/>
      <c r="F62" s="6"/>
      <c r="G62" s="6"/>
      <c r="H62" s="6"/>
      <c r="K62" s="6"/>
      <c r="L62" s="6"/>
      <c r="M62" s="6"/>
      <c r="N62" s="6"/>
      <c r="O62" s="6"/>
      <c r="P62" s="6"/>
    </row>
    <row r="63" spans="2:16" ht="15" customHeight="1" x14ac:dyDescent="0.3">
      <c r="B63" s="263" t="s">
        <v>38</v>
      </c>
      <c r="C63" s="263"/>
      <c r="D63" s="263"/>
      <c r="E63" s="263"/>
      <c r="F63" s="263"/>
      <c r="G63" s="263"/>
      <c r="H63" s="263"/>
      <c r="J63" s="263" t="s">
        <v>39</v>
      </c>
      <c r="K63" s="263"/>
      <c r="L63" s="263"/>
      <c r="M63" s="263"/>
      <c r="N63" s="263"/>
      <c r="O63" s="263"/>
      <c r="P63" s="263"/>
    </row>
    <row r="64" spans="2:16" ht="15" customHeight="1" thickBot="1" x14ac:dyDescent="0.35">
      <c r="B64" s="28"/>
      <c r="C64" s="28"/>
      <c r="D64" s="28"/>
      <c r="E64" s="28"/>
      <c r="F64" s="28"/>
      <c r="G64" s="28"/>
      <c r="H64" s="28"/>
      <c r="J64" s="28"/>
      <c r="K64" s="28"/>
      <c r="L64" s="28"/>
      <c r="M64" s="28"/>
      <c r="N64" s="28"/>
      <c r="O64" s="28"/>
      <c r="P64" s="28"/>
    </row>
    <row r="65" spans="2:16" ht="31.8" thickBot="1" x14ac:dyDescent="0.35">
      <c r="B65" s="53" t="s">
        <v>33</v>
      </c>
      <c r="C65" s="54" t="s">
        <v>245</v>
      </c>
      <c r="D65" s="54" t="s">
        <v>246</v>
      </c>
      <c r="E65" s="54" t="s">
        <v>247</v>
      </c>
      <c r="F65" s="54" t="s">
        <v>248</v>
      </c>
      <c r="G65" s="54" t="s">
        <v>249</v>
      </c>
      <c r="H65" s="55" t="s">
        <v>1</v>
      </c>
      <c r="J65" s="53" t="s">
        <v>33</v>
      </c>
      <c r="K65" s="54" t="s">
        <v>96</v>
      </c>
      <c r="L65" s="54" t="s">
        <v>97</v>
      </c>
      <c r="M65" s="54" t="s">
        <v>98</v>
      </c>
      <c r="N65" s="54" t="s">
        <v>99</v>
      </c>
      <c r="O65" s="54" t="s">
        <v>100</v>
      </c>
      <c r="P65" s="55" t="s">
        <v>1</v>
      </c>
    </row>
    <row r="66" spans="2:16" ht="15" customHeight="1" thickBot="1" x14ac:dyDescent="0.35">
      <c r="B66" s="57" t="s">
        <v>57</v>
      </c>
      <c r="C66" s="16">
        <v>444.50690209230385</v>
      </c>
      <c r="D66" s="16">
        <v>441.78887736118099</v>
      </c>
      <c r="E66" s="16">
        <v>452.32651913379618</v>
      </c>
      <c r="F66" s="16">
        <v>440.2434737287864</v>
      </c>
      <c r="G66" s="16">
        <v>442.13422768393247</v>
      </c>
      <c r="H66" s="61">
        <f>SUM(C66:G66)</f>
        <v>2220.9999999999995</v>
      </c>
      <c r="J66" s="57" t="s">
        <v>57</v>
      </c>
      <c r="K66" s="16">
        <v>433.44626342715321</v>
      </c>
      <c r="L66" s="16">
        <v>458.21150784912834</v>
      </c>
      <c r="M66" s="16">
        <v>473.67013118092632</v>
      </c>
      <c r="N66" s="16">
        <v>465.30054234154483</v>
      </c>
      <c r="O66" s="16">
        <v>461.5599324964661</v>
      </c>
      <c r="P66" s="61">
        <f>SUM(K66:O66)</f>
        <v>2292.1883772952187</v>
      </c>
    </row>
    <row r="67" spans="2:16" ht="15" customHeight="1" thickTop="1" x14ac:dyDescent="0.3">
      <c r="B67" s="59" t="s">
        <v>26</v>
      </c>
      <c r="C67" s="47">
        <f>C34/C$66</f>
        <v>23.603800696705193</v>
      </c>
      <c r="D67" s="47">
        <f t="shared" ref="D67:G67" si="6">D34/D$66</f>
        <v>39.997263958377694</v>
      </c>
      <c r="E67" s="47">
        <f t="shared" si="6"/>
        <v>57.709050556854883</v>
      </c>
      <c r="F67" s="47">
        <f t="shared" si="6"/>
        <v>107.23587786402028</v>
      </c>
      <c r="G67" s="47">
        <f t="shared" si="6"/>
        <v>317.27392794227347</v>
      </c>
      <c r="H67" s="60">
        <f>SUMPRODUCT($C$33:$G$33,C67:G67)/$H$33</f>
        <v>108.84884786227035</v>
      </c>
      <c r="I67" s="6"/>
      <c r="J67" s="59" t="s">
        <v>26</v>
      </c>
      <c r="K67" s="47">
        <f t="shared" ref="K67:K73" si="7">K34/K$66</f>
        <v>25.280299570423296</v>
      </c>
      <c r="L67" s="47">
        <f t="shared" ref="L67:O67" si="8">L34/L$66</f>
        <v>36.557042781493166</v>
      </c>
      <c r="M67" s="47">
        <f t="shared" si="8"/>
        <v>55.497474351901261</v>
      </c>
      <c r="N67" s="47">
        <f t="shared" si="8"/>
        <v>102.78492375751263</v>
      </c>
      <c r="O67" s="47">
        <f t="shared" si="8"/>
        <v>313.61528065900933</v>
      </c>
      <c r="P67" s="60">
        <f>SUMPRODUCT($C$33:$G$33,K67:O67)/$H$33</f>
        <v>106.43907416317609</v>
      </c>
    </row>
    <row r="68" spans="2:16" ht="15" customHeight="1" x14ac:dyDescent="0.3">
      <c r="B68" s="57" t="s">
        <v>27</v>
      </c>
      <c r="C68" s="16">
        <f t="shared" ref="C68:C73" si="9">C35/C$66</f>
        <v>9.7114831347031458</v>
      </c>
      <c r="D68" s="39">
        <f t="shared" ref="D68:G73" si="10">D35/D$66</f>
        <v>13.429840827779993</v>
      </c>
      <c r="E68" s="16">
        <f t="shared" si="10"/>
        <v>20.840868974730522</v>
      </c>
      <c r="F68" s="39">
        <f t="shared" si="10"/>
        <v>32.025545048645746</v>
      </c>
      <c r="G68" s="39">
        <f t="shared" si="10"/>
        <v>102.4859770015193</v>
      </c>
      <c r="H68" s="61">
        <f t="shared" ref="H68:H74" si="11">SUMPRODUCT($C$33:$G$33,C68:G68)/$H$33</f>
        <v>35.609387120535693</v>
      </c>
      <c r="J68" s="57" t="s">
        <v>27</v>
      </c>
      <c r="K68" s="16">
        <f t="shared" si="7"/>
        <v>6.459479310091484</v>
      </c>
      <c r="L68" s="39">
        <f t="shared" ref="L68:O73" si="12">L35/L$66</f>
        <v>12.862273287864687</v>
      </c>
      <c r="M68" s="16">
        <f t="shared" si="12"/>
        <v>20.165814656589117</v>
      </c>
      <c r="N68" s="39">
        <f t="shared" si="12"/>
        <v>30.698422952750303</v>
      </c>
      <c r="O68" s="39">
        <f t="shared" si="12"/>
        <v>82.548217278425696</v>
      </c>
      <c r="P68" s="61">
        <f t="shared" ref="P68:P74" si="13">SUMPRODUCT($C$33:$G$33,K68:O68)/$H$33</f>
        <v>30.476090866422918</v>
      </c>
    </row>
    <row r="69" spans="2:16" ht="15" customHeight="1" x14ac:dyDescent="0.3">
      <c r="B69" s="57" t="s">
        <v>239</v>
      </c>
      <c r="C69" s="16">
        <f t="shared" si="9"/>
        <v>3.2239424360785622</v>
      </c>
      <c r="D69" s="39">
        <f t="shared" si="10"/>
        <v>2.881521300708493</v>
      </c>
      <c r="E69" s="16">
        <f t="shared" si="10"/>
        <v>7.1756269728693391</v>
      </c>
      <c r="F69" s="16">
        <f t="shared" si="10"/>
        <v>11.378882060694764</v>
      </c>
      <c r="G69" s="16">
        <f t="shared" si="10"/>
        <v>40.869129668774825</v>
      </c>
      <c r="H69" s="61">
        <f t="shared" si="11"/>
        <v>13.071109745306972</v>
      </c>
      <c r="J69" s="57" t="s">
        <v>239</v>
      </c>
      <c r="K69" s="16">
        <f t="shared" si="7"/>
        <v>3.3785754349104717</v>
      </c>
      <c r="L69" s="39">
        <f t="shared" si="12"/>
        <v>3.4317894957672199</v>
      </c>
      <c r="M69" s="16">
        <f t="shared" si="12"/>
        <v>4.4827942471417979</v>
      </c>
      <c r="N69" s="16">
        <f t="shared" si="12"/>
        <v>8.021232536568597</v>
      </c>
      <c r="O69" s="16">
        <f t="shared" si="12"/>
        <v>37.920660740674201</v>
      </c>
      <c r="P69" s="61">
        <f>SUMPRODUCT($C$33:$G$33,K69:O69)/$H$33</f>
        <v>11.41059458435952</v>
      </c>
    </row>
    <row r="70" spans="2:16" ht="15" customHeight="1" x14ac:dyDescent="0.3">
      <c r="B70" s="57" t="s">
        <v>34</v>
      </c>
      <c r="C70" s="16">
        <f t="shared" si="9"/>
        <v>5.110795485580077</v>
      </c>
      <c r="D70" s="39">
        <f t="shared" si="10"/>
        <v>7.6931328294049992</v>
      </c>
      <c r="E70" s="16">
        <f t="shared" si="10"/>
        <v>13.280248722364982</v>
      </c>
      <c r="F70" s="39">
        <f t="shared" si="10"/>
        <v>28.598684546651526</v>
      </c>
      <c r="G70" s="39">
        <f t="shared" si="10"/>
        <v>92.494785198342001</v>
      </c>
      <c r="H70" s="61">
        <f>SUMPRODUCT($C$33:$G$33,C70:G70)/$H$33</f>
        <v>29.339499193960389</v>
      </c>
      <c r="J70" s="57" t="s">
        <v>34</v>
      </c>
      <c r="K70" s="16">
        <f t="shared" si="7"/>
        <v>5.4611281883694396</v>
      </c>
      <c r="L70" s="39">
        <f t="shared" si="12"/>
        <v>9.0613601157117447</v>
      </c>
      <c r="M70" s="16">
        <f t="shared" si="12"/>
        <v>14.753860830331782</v>
      </c>
      <c r="N70" s="39">
        <f t="shared" si="12"/>
        <v>24.527605855888648</v>
      </c>
      <c r="O70" s="39">
        <f t="shared" si="12"/>
        <v>99.706834282713416</v>
      </c>
      <c r="P70" s="61">
        <f t="shared" si="13"/>
        <v>30.610626912939875</v>
      </c>
    </row>
    <row r="71" spans="2:16" ht="15" customHeight="1" x14ac:dyDescent="0.3">
      <c r="B71" s="57" t="s">
        <v>28</v>
      </c>
      <c r="C71" s="16">
        <f t="shared" si="9"/>
        <v>9.623927403214827</v>
      </c>
      <c r="D71" s="39">
        <f t="shared" si="10"/>
        <v>14.04805715828719</v>
      </c>
      <c r="E71" s="16">
        <f t="shared" si="10"/>
        <v>21.890575172024175</v>
      </c>
      <c r="F71" s="16">
        <f t="shared" si="10"/>
        <v>39.288824396994428</v>
      </c>
      <c r="G71" s="16">
        <f t="shared" si="10"/>
        <v>144.89366539715738</v>
      </c>
      <c r="H71" s="61">
        <f t="shared" si="11"/>
        <v>45.810428907855695</v>
      </c>
      <c r="J71" s="57" t="s">
        <v>28</v>
      </c>
      <c r="K71" s="16">
        <f t="shared" si="7"/>
        <v>7.5606579787362875</v>
      </c>
      <c r="L71" s="39">
        <f t="shared" si="12"/>
        <v>13.44847834932496</v>
      </c>
      <c r="M71" s="16">
        <f t="shared" si="12"/>
        <v>22.227756201126322</v>
      </c>
      <c r="N71" s="16">
        <f t="shared" si="12"/>
        <v>39.919716066695962</v>
      </c>
      <c r="O71" s="16">
        <f t="shared" si="12"/>
        <v>142.67367851070381</v>
      </c>
      <c r="P71" s="61">
        <f t="shared" si="13"/>
        <v>45.030016897481708</v>
      </c>
    </row>
    <row r="72" spans="2:16" ht="15" customHeight="1" x14ac:dyDescent="0.3">
      <c r="B72" s="57" t="s">
        <v>29</v>
      </c>
      <c r="C72" s="16">
        <f t="shared" si="9"/>
        <v>5.5137643529407177</v>
      </c>
      <c r="D72" s="39">
        <f t="shared" si="10"/>
        <v>8.2536818038981359</v>
      </c>
      <c r="E72" s="16">
        <f t="shared" si="10"/>
        <v>13.334471802834146</v>
      </c>
      <c r="F72" s="39">
        <f t="shared" si="10"/>
        <v>16.591632167086054</v>
      </c>
      <c r="G72" s="39">
        <f t="shared" si="10"/>
        <v>44.862834358380866</v>
      </c>
      <c r="H72" s="61">
        <f t="shared" si="11"/>
        <v>17.680584757100451</v>
      </c>
      <c r="J72" s="57" t="s">
        <v>29</v>
      </c>
      <c r="K72" s="16">
        <f t="shared" si="7"/>
        <v>4.0047127166693244</v>
      </c>
      <c r="L72" s="39">
        <f t="shared" si="12"/>
        <v>6.0245792443407895</v>
      </c>
      <c r="M72" s="16">
        <f t="shared" si="12"/>
        <v>9.3476992151494169</v>
      </c>
      <c r="N72" s="39">
        <f t="shared" si="12"/>
        <v>19.345055711897096</v>
      </c>
      <c r="O72" s="39">
        <f t="shared" si="12"/>
        <v>47.854126565524581</v>
      </c>
      <c r="P72" s="61">
        <f t="shared" si="13"/>
        <v>17.26447933764306</v>
      </c>
    </row>
    <row r="73" spans="2:16" ht="15" customHeight="1" x14ac:dyDescent="0.3">
      <c r="B73" s="57" t="s">
        <v>30</v>
      </c>
      <c r="C73" s="16">
        <f t="shared" si="9"/>
        <v>1.3600736075798125</v>
      </c>
      <c r="D73" s="39">
        <f t="shared" si="10"/>
        <v>0.86488306894993172</v>
      </c>
      <c r="E73" s="16">
        <f t="shared" si="10"/>
        <v>0.97892904853906215</v>
      </c>
      <c r="F73" s="16">
        <f t="shared" si="10"/>
        <v>1.3658780035712916</v>
      </c>
      <c r="G73" s="16">
        <f t="shared" si="10"/>
        <v>4.1820743684506176</v>
      </c>
      <c r="H73" s="61">
        <f t="shared" si="11"/>
        <v>1.7468755033773848</v>
      </c>
      <c r="J73" s="57" t="s">
        <v>30</v>
      </c>
      <c r="K73" s="16">
        <f t="shared" si="7"/>
        <v>1.0679284975284575</v>
      </c>
      <c r="L73" s="39">
        <f t="shared" si="12"/>
        <v>0.67348270110553821</v>
      </c>
      <c r="M73" s="16">
        <f t="shared" si="12"/>
        <v>0.77555610873167247</v>
      </c>
      <c r="N73" s="16">
        <f t="shared" si="12"/>
        <v>1.5490474900747431</v>
      </c>
      <c r="O73" s="16">
        <f t="shared" si="12"/>
        <v>4.0199083605977881</v>
      </c>
      <c r="P73" s="61">
        <f t="shared" si="13"/>
        <v>1.6129403313669759</v>
      </c>
    </row>
    <row r="74" spans="2:16" ht="15" customHeight="1" thickBot="1" x14ac:dyDescent="0.35">
      <c r="B74" s="115" t="s">
        <v>1</v>
      </c>
      <c r="C74" s="116">
        <f>SUM(C67:C73)</f>
        <v>58.147787116802334</v>
      </c>
      <c r="D74" s="116">
        <f>SUM(D67:D73)</f>
        <v>87.168380947406433</v>
      </c>
      <c r="E74" s="116">
        <f>SUM(E67:E73)</f>
        <v>135.20977125021713</v>
      </c>
      <c r="F74" s="116">
        <f>SUM(F67:F73)</f>
        <v>236.48532408766411</v>
      </c>
      <c r="G74" s="116">
        <f>SUM(G67:G73)</f>
        <v>747.06239393489841</v>
      </c>
      <c r="H74" s="61">
        <f t="shared" si="11"/>
        <v>252.10673309040692</v>
      </c>
      <c r="I74" s="2"/>
      <c r="J74" s="115" t="s">
        <v>1</v>
      </c>
      <c r="K74" s="116">
        <f>SUM(K67:K73)</f>
        <v>53.212781696728761</v>
      </c>
      <c r="L74" s="116">
        <f>SUM(L67:L73)</f>
        <v>82.059005975608102</v>
      </c>
      <c r="M74" s="116">
        <f>SUM(M67:M73)</f>
        <v>127.25095561097139</v>
      </c>
      <c r="N74" s="116">
        <f>SUM(N67:N73)</f>
        <v>226.84600437138798</v>
      </c>
      <c r="O74" s="116">
        <f>SUM(O67:O73)</f>
        <v>728.33870639764871</v>
      </c>
      <c r="P74" s="61">
        <f t="shared" si="13"/>
        <v>242.84382309339014</v>
      </c>
    </row>
    <row r="75" spans="2:16" ht="15" customHeight="1" x14ac:dyDescent="0.3">
      <c r="C75" s="6"/>
      <c r="D75" s="6"/>
      <c r="E75" s="6"/>
      <c r="F75" s="6"/>
      <c r="G75" s="6"/>
      <c r="K75" s="6"/>
      <c r="L75" s="6"/>
      <c r="M75" s="6"/>
      <c r="N75" s="6"/>
      <c r="O75" s="6"/>
    </row>
    <row r="76" spans="2:16" ht="15" customHeight="1" x14ac:dyDescent="0.3">
      <c r="C76" s="6"/>
      <c r="D76" s="6"/>
      <c r="E76" s="6"/>
      <c r="F76" s="6"/>
      <c r="G76" s="6"/>
      <c r="K76" s="6"/>
      <c r="L76" s="6"/>
      <c r="M76" s="6"/>
      <c r="N76" s="6"/>
      <c r="O76" s="6"/>
    </row>
    <row r="77" spans="2:16" ht="15" customHeight="1" x14ac:dyDescent="0.3">
      <c r="B77" s="263" t="s">
        <v>40</v>
      </c>
      <c r="C77" s="263"/>
      <c r="D77" s="263"/>
      <c r="E77" s="263"/>
      <c r="F77" s="263"/>
      <c r="G77" s="263"/>
      <c r="H77" s="263"/>
      <c r="J77" s="263" t="s">
        <v>41</v>
      </c>
      <c r="K77" s="263"/>
      <c r="L77" s="263"/>
      <c r="M77" s="263"/>
      <c r="N77" s="263"/>
      <c r="O77" s="263"/>
      <c r="P77" s="263"/>
    </row>
    <row r="78" spans="2:16" ht="15" customHeight="1" thickBot="1" x14ac:dyDescent="0.35">
      <c r="B78" s="28"/>
      <c r="C78" s="28"/>
      <c r="D78" s="28"/>
      <c r="E78" s="28"/>
      <c r="F78" s="28"/>
      <c r="G78" s="28"/>
      <c r="H78" s="28"/>
      <c r="J78" s="28"/>
      <c r="K78" s="28"/>
      <c r="L78" s="28"/>
      <c r="M78" s="28"/>
      <c r="N78" s="28"/>
      <c r="O78" s="28"/>
      <c r="P78" s="28"/>
    </row>
    <row r="79" spans="2:16" ht="31.8" thickBot="1" x14ac:dyDescent="0.35">
      <c r="B79" s="53" t="s">
        <v>37</v>
      </c>
      <c r="C79" s="54" t="s">
        <v>245</v>
      </c>
      <c r="D79" s="54" t="s">
        <v>246</v>
      </c>
      <c r="E79" s="54" t="s">
        <v>250</v>
      </c>
      <c r="F79" s="55" t="s">
        <v>1</v>
      </c>
      <c r="J79" s="53" t="s">
        <v>37</v>
      </c>
      <c r="K79" s="54" t="s">
        <v>96</v>
      </c>
      <c r="L79" s="54" t="s">
        <v>97</v>
      </c>
      <c r="M79" s="54" t="s">
        <v>101</v>
      </c>
      <c r="N79" s="55" t="s">
        <v>1</v>
      </c>
    </row>
    <row r="80" spans="2:16" ht="15" customHeight="1" thickBot="1" x14ac:dyDescent="0.35">
      <c r="B80" s="57" t="s">
        <v>57</v>
      </c>
      <c r="C80" s="16">
        <v>337.25786376779314</v>
      </c>
      <c r="D80" s="16">
        <v>149.74213623220697</v>
      </c>
      <c r="E80" s="16">
        <v>110.99999999999997</v>
      </c>
      <c r="F80" s="61">
        <f>SUM(C80:E80)</f>
        <v>598.00000000000011</v>
      </c>
      <c r="J80" s="57" t="s">
        <v>57</v>
      </c>
      <c r="K80" s="16">
        <v>315.0811062770473</v>
      </c>
      <c r="L80" s="16">
        <v>128.49398570163896</v>
      </c>
      <c r="M80" s="16">
        <v>83.236530726094898</v>
      </c>
      <c r="N80" s="61">
        <v>526.81162270478114</v>
      </c>
    </row>
    <row r="81" spans="2:14" ht="15" customHeight="1" thickTop="1" x14ac:dyDescent="0.3">
      <c r="B81" s="59" t="s">
        <v>26</v>
      </c>
      <c r="C81" s="47">
        <f t="shared" ref="C81:C87" si="14">C48/C$80</f>
        <v>17.548101589033923</v>
      </c>
      <c r="D81" s="47">
        <f t="shared" ref="D81:E81" si="15">D48/D$80</f>
        <v>34.634665068204917</v>
      </c>
      <c r="E81" s="47">
        <f t="shared" si="15"/>
        <v>117.8773946360063</v>
      </c>
      <c r="F81" s="60">
        <f>SUMPRODUCT($C$47:$E$47,C81:E81)/$F$47</f>
        <v>40.449656847315197</v>
      </c>
      <c r="J81" s="59" t="s">
        <v>26</v>
      </c>
      <c r="K81" s="47">
        <f t="shared" ref="K81:K87" si="16">K48/K$80</f>
        <v>18.606680712042195</v>
      </c>
      <c r="L81" s="47">
        <f t="shared" ref="L81:M81" si="17">L48/L$80</f>
        <v>42.064392991961519</v>
      </c>
      <c r="M81" s="47">
        <f t="shared" si="17"/>
        <v>172.82505057985978</v>
      </c>
      <c r="N81" s="60">
        <f>SUMPRODUCT($C$47:$E$47,K81:M81)/$F$47</f>
        <v>53.106424864623023</v>
      </c>
    </row>
    <row r="82" spans="2:14" ht="15" customHeight="1" x14ac:dyDescent="0.3">
      <c r="B82" s="57" t="s">
        <v>27</v>
      </c>
      <c r="C82" s="16">
        <f t="shared" si="14"/>
        <v>7.1372240550090238</v>
      </c>
      <c r="D82" s="39">
        <f t="shared" ref="D82:E87" si="18">D49/D$80</f>
        <v>12.757904645109116</v>
      </c>
      <c r="E82" s="16">
        <f t="shared" si="18"/>
        <v>62.680325083058058</v>
      </c>
      <c r="F82" s="61">
        <f t="shared" ref="F82:F88" si="19">SUMPRODUCT($C$47:$E$47,C82:E82)/$F$47</f>
        <v>18.854509895734658</v>
      </c>
      <c r="J82" s="57" t="s">
        <v>27</v>
      </c>
      <c r="K82" s="16">
        <f t="shared" si="16"/>
        <v>6.893827651789155</v>
      </c>
      <c r="L82" s="39">
        <f t="shared" ref="L82:M87" si="20">L49/L$80</f>
        <v>19.250816165880408</v>
      </c>
      <c r="M82" s="16">
        <f t="shared" si="20"/>
        <v>45.229771904712017</v>
      </c>
      <c r="N82" s="61">
        <f t="shared" ref="N82:N88" si="21">SUMPRODUCT($C$47:$E$47,K82:M82)/$F$47</f>
        <v>17.103947500570602</v>
      </c>
    </row>
    <row r="83" spans="2:14" ht="15" customHeight="1" x14ac:dyDescent="0.3">
      <c r="B83" s="57" t="s">
        <v>239</v>
      </c>
      <c r="C83" s="16">
        <f t="shared" si="14"/>
        <v>3.3581800020553056</v>
      </c>
      <c r="D83" s="39">
        <f t="shared" si="18"/>
        <v>4.1758098054748976</v>
      </c>
      <c r="E83" s="16">
        <f t="shared" si="18"/>
        <v>11.177726268310089</v>
      </c>
      <c r="F83" s="61">
        <f t="shared" si="19"/>
        <v>5.0143727595226117</v>
      </c>
      <c r="J83" s="57" t="s">
        <v>239</v>
      </c>
      <c r="K83" s="16">
        <f t="shared" si="16"/>
        <v>3.2137297984640387</v>
      </c>
      <c r="L83" s="39">
        <f t="shared" si="20"/>
        <v>1.4427230990388487</v>
      </c>
      <c r="M83" s="16">
        <f t="shared" si="20"/>
        <v>11.539112132226389</v>
      </c>
      <c r="N83" s="61">
        <f t="shared" si="21"/>
        <v>4.3156079131699627</v>
      </c>
    </row>
    <row r="84" spans="2:14" ht="15" customHeight="1" x14ac:dyDescent="0.3">
      <c r="B84" s="57" t="s">
        <v>34</v>
      </c>
      <c r="C84" s="16">
        <f t="shared" si="14"/>
        <v>4.1492088238025104</v>
      </c>
      <c r="D84" s="39">
        <f t="shared" si="18"/>
        <v>10.080473023560586</v>
      </c>
      <c r="E84" s="16">
        <f t="shared" si="18"/>
        <v>40.361771306306316</v>
      </c>
      <c r="F84" s="61">
        <f t="shared" si="19"/>
        <v>12.356156327794661</v>
      </c>
      <c r="J84" s="57" t="s">
        <v>34</v>
      </c>
      <c r="K84" s="16">
        <f t="shared" si="16"/>
        <v>6.1514070489186023</v>
      </c>
      <c r="L84" s="39">
        <f t="shared" si="20"/>
        <v>16.942840753493563</v>
      </c>
      <c r="M84" s="16">
        <f t="shared" si="20"/>
        <v>61.156945427559371</v>
      </c>
      <c r="N84" s="61">
        <f t="shared" si="21"/>
        <v>19.063693162564782</v>
      </c>
    </row>
    <row r="85" spans="2:14" ht="15" customHeight="1" x14ac:dyDescent="0.3">
      <c r="B85" s="57" t="s">
        <v>28</v>
      </c>
      <c r="C85" s="16">
        <f t="shared" si="14"/>
        <v>6.8783164033957069</v>
      </c>
      <c r="D85" s="39">
        <f t="shared" si="18"/>
        <v>19.235405956357276</v>
      </c>
      <c r="E85" s="16">
        <f t="shared" si="18"/>
        <v>58.745065033540371</v>
      </c>
      <c r="F85" s="61">
        <f t="shared" si="19"/>
        <v>19.600032264966288</v>
      </c>
      <c r="J85" s="57" t="s">
        <v>28</v>
      </c>
      <c r="K85" s="16">
        <f t="shared" si="16"/>
        <v>6.5938488378738676</v>
      </c>
      <c r="L85" s="39">
        <f t="shared" si="20"/>
        <v>16.052487571911652</v>
      </c>
      <c r="M85" s="16">
        <f t="shared" si="20"/>
        <v>72.838836948785072</v>
      </c>
      <c r="N85" s="61">
        <f t="shared" si="21"/>
        <v>21.258648921811417</v>
      </c>
    </row>
    <row r="86" spans="2:14" ht="15" customHeight="1" x14ac:dyDescent="0.3">
      <c r="B86" s="57" t="s">
        <v>29</v>
      </c>
      <c r="C86" s="16">
        <f t="shared" si="14"/>
        <v>6.5400592811269238</v>
      </c>
      <c r="D86" s="39">
        <f t="shared" si="18"/>
        <v>13.915370772918276</v>
      </c>
      <c r="E86" s="16">
        <f t="shared" si="18"/>
        <v>40.075574743231577</v>
      </c>
      <c r="F86" s="61">
        <f t="shared" si="19"/>
        <v>14.611693251783107</v>
      </c>
      <c r="J86" s="57" t="s">
        <v>29</v>
      </c>
      <c r="K86" s="16">
        <f t="shared" si="16"/>
        <v>7.121462023643371</v>
      </c>
      <c r="L86" s="39">
        <f t="shared" si="20"/>
        <v>15.247462733152121</v>
      </c>
      <c r="M86" s="16">
        <f t="shared" si="20"/>
        <v>48.003137292770042</v>
      </c>
      <c r="N86" s="61">
        <f t="shared" si="21"/>
        <v>16.744657107488404</v>
      </c>
    </row>
    <row r="87" spans="2:14" ht="15" customHeight="1" x14ac:dyDescent="0.3">
      <c r="B87" s="57" t="s">
        <v>30</v>
      </c>
      <c r="C87" s="16">
        <f t="shared" si="14"/>
        <v>0.66943285353886584</v>
      </c>
      <c r="D87" s="39">
        <f t="shared" si="18"/>
        <v>1.3664643770889944</v>
      </c>
      <c r="E87" s="16">
        <f t="shared" si="18"/>
        <v>1.5521184868156523</v>
      </c>
      <c r="F87" s="61">
        <f t="shared" si="19"/>
        <v>1.0078159549624601</v>
      </c>
      <c r="J87" s="57" t="s">
        <v>30</v>
      </c>
      <c r="K87" s="16">
        <f t="shared" si="16"/>
        <v>0.7245962948669894</v>
      </c>
      <c r="L87" s="39">
        <f t="shared" si="20"/>
        <v>1.1301809127076967</v>
      </c>
      <c r="M87" s="16">
        <f t="shared" si="20"/>
        <v>1.2096554723670441</v>
      </c>
      <c r="N87" s="61">
        <f t="shared" si="21"/>
        <v>0.91619274269457607</v>
      </c>
    </row>
    <row r="88" spans="2:14" ht="15" customHeight="1" thickBot="1" x14ac:dyDescent="0.35">
      <c r="B88" s="115" t="s">
        <v>1</v>
      </c>
      <c r="C88" s="116">
        <f>SUM(C81:C87)</f>
        <v>46.280523007962259</v>
      </c>
      <c r="D88" s="116">
        <f>SUM(D81:D87)</f>
        <v>96.166093648714067</v>
      </c>
      <c r="E88" s="116">
        <f>SUM(E81:E87)</f>
        <v>332.46997555726836</v>
      </c>
      <c r="F88" s="61">
        <f t="shared" si="19"/>
        <v>111.89423730207899</v>
      </c>
      <c r="J88" s="115" t="s">
        <v>1</v>
      </c>
      <c r="K88" s="116">
        <f>SUM(K81:K87)</f>
        <v>49.305552367598217</v>
      </c>
      <c r="L88" s="116">
        <f t="shared" ref="L88" si="22">SUM(L81:L87)</f>
        <v>112.13090422814582</v>
      </c>
      <c r="M88" s="116">
        <f>SUM(M81:M87)</f>
        <v>412.80250975827965</v>
      </c>
      <c r="N88" s="61">
        <f t="shared" si="21"/>
        <v>132.50917221292278</v>
      </c>
    </row>
    <row r="96" spans="2:14" s="20" customFormat="1" ht="7.5" customHeight="1" x14ac:dyDescent="0.3"/>
    <row r="98" spans="2:8" ht="15" customHeight="1" x14ac:dyDescent="0.35">
      <c r="B98" s="9" t="s">
        <v>649</v>
      </c>
    </row>
    <row r="99" spans="2:8" ht="15" customHeight="1" x14ac:dyDescent="0.35">
      <c r="B99" s="9"/>
    </row>
    <row r="100" spans="2:8" ht="15" customHeight="1" x14ac:dyDescent="0.3">
      <c r="B100" s="263" t="s">
        <v>654</v>
      </c>
      <c r="C100" s="263"/>
      <c r="D100" s="263"/>
      <c r="E100" s="263"/>
      <c r="F100" s="263"/>
      <c r="G100" s="263"/>
      <c r="H100" s="263"/>
    </row>
    <row r="101" spans="2:8" ht="15" customHeight="1" thickBot="1" x14ac:dyDescent="0.35"/>
    <row r="102" spans="2:8" ht="15" customHeight="1" thickBot="1" x14ac:dyDescent="0.35">
      <c r="B102" s="53" t="s">
        <v>33</v>
      </c>
      <c r="C102" s="54" t="s">
        <v>8</v>
      </c>
      <c r="D102" s="54" t="s">
        <v>7</v>
      </c>
      <c r="E102" s="55" t="s">
        <v>1</v>
      </c>
    </row>
    <row r="103" spans="2:8" ht="15" customHeight="1" thickBot="1" x14ac:dyDescent="0.35">
      <c r="B103" s="57" t="s">
        <v>57</v>
      </c>
      <c r="C103" s="16">
        <v>2220.9999999999995</v>
      </c>
      <c r="D103" s="16">
        <v>598.00000000000011</v>
      </c>
      <c r="E103" s="61">
        <f>SUM(C103:D103)</f>
        <v>2818.9999999999995</v>
      </c>
    </row>
    <row r="104" spans="2:8" ht="15" customHeight="1" thickTop="1" x14ac:dyDescent="0.3">
      <c r="B104" s="64" t="s">
        <v>650</v>
      </c>
      <c r="C104" s="49"/>
      <c r="D104" s="49"/>
      <c r="E104" s="65"/>
    </row>
    <row r="105" spans="2:8" ht="15" customHeight="1" x14ac:dyDescent="0.3">
      <c r="B105" s="57" t="s">
        <v>651</v>
      </c>
      <c r="C105" s="31">
        <v>0.78558877133300842</v>
      </c>
      <c r="D105" s="31">
        <v>0.75880506410545445</v>
      </c>
      <c r="E105" s="66">
        <f>SUMPRODUCT(C105:D105,$C$103:$D$103)/$E$103</f>
        <v>0.77990709097753586</v>
      </c>
    </row>
    <row r="106" spans="2:8" ht="15" customHeight="1" x14ac:dyDescent="0.3">
      <c r="B106" s="57" t="s">
        <v>714</v>
      </c>
      <c r="C106" s="31">
        <v>0.131422818856823</v>
      </c>
      <c r="D106" s="31">
        <v>0.14350061900268141</v>
      </c>
      <c r="E106" s="66">
        <f t="shared" ref="E106:E110" si="23">SUMPRODUCT(C106:D106,$C$103:$D$103)/$E$103</f>
        <v>0.13398490629464613</v>
      </c>
    </row>
    <row r="107" spans="2:8" ht="15" customHeight="1" x14ac:dyDescent="0.3">
      <c r="B107" s="57" t="s">
        <v>272</v>
      </c>
      <c r="C107" s="31">
        <v>2.44389346607089E-2</v>
      </c>
      <c r="D107" s="31">
        <v>3.6805171476670263E-2</v>
      </c>
      <c r="E107" s="66">
        <f t="shared" si="23"/>
        <v>2.7062208735183859E-2</v>
      </c>
    </row>
    <row r="108" spans="2:8" ht="15" customHeight="1" x14ac:dyDescent="0.3">
      <c r="B108" s="57" t="s">
        <v>270</v>
      </c>
      <c r="C108" s="31">
        <v>4.7688019951536622E-3</v>
      </c>
      <c r="D108" s="31">
        <v>5.713015697722694E-3</v>
      </c>
      <c r="E108" s="66">
        <f t="shared" si="23"/>
        <v>4.9690999001328331E-3</v>
      </c>
    </row>
    <row r="109" spans="2:8" ht="15" customHeight="1" x14ac:dyDescent="0.3">
      <c r="B109" s="57" t="s">
        <v>273</v>
      </c>
      <c r="C109" s="31">
        <v>1.0911465594361457E-3</v>
      </c>
      <c r="D109" s="31">
        <v>2.6870607258589344E-3</v>
      </c>
      <c r="E109" s="66">
        <f t="shared" si="23"/>
        <v>1.4296909622459465E-3</v>
      </c>
    </row>
    <row r="110" spans="2:8" ht="15" customHeight="1" thickBot="1" x14ac:dyDescent="0.35">
      <c r="B110" s="69" t="s">
        <v>652</v>
      </c>
      <c r="C110" s="70">
        <v>5.268952659486973E-2</v>
      </c>
      <c r="D110" s="70">
        <v>5.2489068991612133E-2</v>
      </c>
      <c r="E110" s="66">
        <f t="shared" si="23"/>
        <v>5.2647003130255311E-2</v>
      </c>
    </row>
    <row r="114" spans="2:8" ht="15" customHeight="1" x14ac:dyDescent="0.3">
      <c r="B114" s="263" t="s">
        <v>679</v>
      </c>
      <c r="C114" s="263"/>
      <c r="D114" s="263"/>
      <c r="E114" s="263"/>
      <c r="F114" s="263"/>
      <c r="G114" s="263"/>
      <c r="H114" s="263"/>
    </row>
    <row r="115" spans="2:8" ht="15" customHeight="1" thickBot="1" x14ac:dyDescent="0.35"/>
    <row r="116" spans="2:8" ht="15" customHeight="1" thickBot="1" x14ac:dyDescent="0.35">
      <c r="B116" s="53" t="s">
        <v>33</v>
      </c>
      <c r="C116" s="54" t="s">
        <v>245</v>
      </c>
      <c r="D116" s="54" t="s">
        <v>246</v>
      </c>
      <c r="E116" s="54" t="s">
        <v>247</v>
      </c>
      <c r="F116" s="54" t="s">
        <v>248</v>
      </c>
      <c r="G116" s="54" t="s">
        <v>249</v>
      </c>
      <c r="H116" s="55" t="s">
        <v>1</v>
      </c>
    </row>
    <row r="117" spans="2:8" ht="15" customHeight="1" thickBot="1" x14ac:dyDescent="0.35">
      <c r="B117" s="57" t="s">
        <v>57</v>
      </c>
      <c r="C117" s="16">
        <v>444.50690209230385</v>
      </c>
      <c r="D117" s="16">
        <v>441.78887736118099</v>
      </c>
      <c r="E117" s="16">
        <v>452.32651913379618</v>
      </c>
      <c r="F117" s="16">
        <v>440.2434737287864</v>
      </c>
      <c r="G117" s="16">
        <v>442.13422768393247</v>
      </c>
      <c r="H117" s="61">
        <f>SUM(C117:G117)</f>
        <v>2220.9999999999995</v>
      </c>
    </row>
    <row r="118" spans="2:8" ht="15" customHeight="1" thickTop="1" x14ac:dyDescent="0.3">
      <c r="B118" s="64" t="s">
        <v>650</v>
      </c>
      <c r="C118" s="49"/>
      <c r="D118" s="49"/>
      <c r="E118" s="49"/>
      <c r="F118" s="49"/>
      <c r="G118" s="49"/>
      <c r="H118" s="65"/>
    </row>
    <row r="119" spans="2:8" ht="15" customHeight="1" x14ac:dyDescent="0.3">
      <c r="B119" s="57" t="s">
        <v>651</v>
      </c>
      <c r="C119" s="31">
        <v>0.67259923772193586</v>
      </c>
      <c r="D119" s="31">
        <v>0.79152856807070937</v>
      </c>
      <c r="E119" s="31">
        <v>0.81063786195853738</v>
      </c>
      <c r="F119" s="31">
        <v>0.74117837497968386</v>
      </c>
      <c r="G119" s="31">
        <v>0.80376778699767215</v>
      </c>
      <c r="H119" s="66">
        <v>0.78558877133300842</v>
      </c>
    </row>
    <row r="120" spans="2:8" ht="15" customHeight="1" x14ac:dyDescent="0.3">
      <c r="B120" s="57" t="s">
        <v>714</v>
      </c>
      <c r="C120" s="31">
        <v>0.15980148709502798</v>
      </c>
      <c r="D120" s="31">
        <v>3.0309031083965484E-2</v>
      </c>
      <c r="E120" s="31">
        <v>0.11586741268786285</v>
      </c>
      <c r="F120" s="31">
        <v>0.17517912257062088</v>
      </c>
      <c r="G120" s="31">
        <v>0.13026164130391715</v>
      </c>
      <c r="H120" s="66">
        <v>0.131422818856823</v>
      </c>
    </row>
    <row r="121" spans="2:8" ht="15" customHeight="1" x14ac:dyDescent="0.3">
      <c r="B121" s="57" t="s">
        <v>272</v>
      </c>
      <c r="C121" s="31">
        <v>2.4400048833296401E-2</v>
      </c>
      <c r="D121" s="31">
        <v>5.204890502577636E-2</v>
      </c>
      <c r="E121" s="31">
        <v>2.6050755950627266E-2</v>
      </c>
      <c r="F121" s="31">
        <v>1.5163559284172477E-2</v>
      </c>
      <c r="G121" s="31">
        <v>2.3765872736463658E-2</v>
      </c>
      <c r="H121" s="66">
        <v>2.44389346607089E-2</v>
      </c>
    </row>
    <row r="122" spans="2:8" ht="15" customHeight="1" x14ac:dyDescent="0.3">
      <c r="B122" s="57" t="s">
        <v>270</v>
      </c>
      <c r="C122" s="31">
        <v>4.6532990190524537E-2</v>
      </c>
      <c r="D122" s="31">
        <v>2.061009407924437E-2</v>
      </c>
      <c r="E122" s="31">
        <v>7.2713423462321819E-3</v>
      </c>
      <c r="F122" s="31">
        <v>0</v>
      </c>
      <c r="G122" s="31">
        <v>6.2299772707820539E-4</v>
      </c>
      <c r="H122" s="66">
        <v>4.7688019951536622E-3</v>
      </c>
    </row>
    <row r="123" spans="2:8" ht="15" customHeight="1" x14ac:dyDescent="0.3">
      <c r="B123" s="57" t="s">
        <v>273</v>
      </c>
      <c r="C123" s="31">
        <v>0</v>
      </c>
      <c r="D123" s="31">
        <v>3.5323229006502042E-3</v>
      </c>
      <c r="E123" s="31">
        <v>0</v>
      </c>
      <c r="F123" s="31">
        <v>1.6232293109351356E-3</v>
      </c>
      <c r="G123" s="31">
        <v>9.0098558289425151E-4</v>
      </c>
      <c r="H123" s="66">
        <v>1.0911465594361457E-3</v>
      </c>
    </row>
    <row r="124" spans="2:8" ht="15" customHeight="1" thickBot="1" x14ac:dyDescent="0.35">
      <c r="B124" s="69" t="s">
        <v>652</v>
      </c>
      <c r="C124" s="70">
        <v>9.6666236159215213E-2</v>
      </c>
      <c r="D124" s="70">
        <v>0.10197107883965416</v>
      </c>
      <c r="E124" s="70">
        <v>4.0172627056740247E-2</v>
      </c>
      <c r="F124" s="70">
        <v>6.6855713854587578E-2</v>
      </c>
      <c r="G124" s="70">
        <v>4.0680715651974619E-2</v>
      </c>
      <c r="H124" s="71">
        <v>5.268952659486973E-2</v>
      </c>
    </row>
    <row r="128" spans="2:8" ht="15" customHeight="1" x14ac:dyDescent="0.3">
      <c r="B128" s="263" t="s">
        <v>653</v>
      </c>
      <c r="C128" s="263"/>
      <c r="D128" s="263"/>
      <c r="E128" s="263"/>
      <c r="F128" s="263"/>
      <c r="G128" s="263"/>
      <c r="H128" s="263"/>
    </row>
    <row r="129" spans="2:6" ht="15" customHeight="1" thickBot="1" x14ac:dyDescent="0.35"/>
    <row r="130" spans="2:6" ht="15" customHeight="1" thickBot="1" x14ac:dyDescent="0.35">
      <c r="B130" s="53" t="s">
        <v>37</v>
      </c>
      <c r="C130" s="54" t="s">
        <v>245</v>
      </c>
      <c r="D130" s="54" t="s">
        <v>246</v>
      </c>
      <c r="E130" s="54" t="s">
        <v>250</v>
      </c>
      <c r="F130" s="55" t="s">
        <v>1</v>
      </c>
    </row>
    <row r="131" spans="2:6" ht="15" customHeight="1" thickBot="1" x14ac:dyDescent="0.35">
      <c r="B131" s="57" t="s">
        <v>57</v>
      </c>
      <c r="C131" s="16">
        <v>337.25786376779314</v>
      </c>
      <c r="D131" s="16">
        <v>149.74213623220697</v>
      </c>
      <c r="E131" s="16">
        <v>110.99999999999997</v>
      </c>
      <c r="F131" s="61">
        <f>SUM(C131:E131)</f>
        <v>598.00000000000011</v>
      </c>
    </row>
    <row r="132" spans="2:6" ht="15" customHeight="1" thickTop="1" x14ac:dyDescent="0.3">
      <c r="B132" s="64" t="s">
        <v>650</v>
      </c>
      <c r="C132" s="49"/>
      <c r="D132" s="49"/>
      <c r="E132" s="49"/>
      <c r="F132" s="65"/>
    </row>
    <row r="133" spans="2:6" ht="15" customHeight="1" x14ac:dyDescent="0.3">
      <c r="B133" s="57" t="s">
        <v>651</v>
      </c>
      <c r="C133" s="31">
        <v>0.90345005461651262</v>
      </c>
      <c r="D133" s="31">
        <v>0.38571130517793017</v>
      </c>
      <c r="E133" s="31">
        <v>0.51410714040782468</v>
      </c>
      <c r="F133" s="66">
        <v>0.75880506410545445</v>
      </c>
    </row>
    <row r="134" spans="2:6" ht="15" customHeight="1" x14ac:dyDescent="0.3">
      <c r="B134" s="57" t="s">
        <v>714</v>
      </c>
      <c r="C134" s="31">
        <v>2.5145524558474571E-2</v>
      </c>
      <c r="D134" s="31">
        <v>0.37109547467008636</v>
      </c>
      <c r="E134" s="31">
        <v>0.25384429149795396</v>
      </c>
      <c r="F134" s="66">
        <v>0.14350061900268141</v>
      </c>
    </row>
    <row r="135" spans="2:6" ht="15" customHeight="1" x14ac:dyDescent="0.3">
      <c r="B135" s="57" t="s">
        <v>272</v>
      </c>
      <c r="C135" s="31">
        <v>9.7993194732585928E-3</v>
      </c>
      <c r="D135" s="31">
        <v>0.22329263846160016</v>
      </c>
      <c r="E135" s="31">
        <v>0.14978402265325114</v>
      </c>
      <c r="F135" s="66">
        <v>3.6805171476670263E-2</v>
      </c>
    </row>
    <row r="136" spans="2:6" ht="15" customHeight="1" x14ac:dyDescent="0.3">
      <c r="B136" s="57" t="s">
        <v>270</v>
      </c>
      <c r="C136" s="31">
        <v>5.1844171547167452E-2</v>
      </c>
      <c r="D136" s="31">
        <v>0</v>
      </c>
      <c r="E136" s="31">
        <v>1.4339421690833376E-2</v>
      </c>
      <c r="F136" s="66">
        <v>5.713015697722694E-3</v>
      </c>
    </row>
    <row r="137" spans="2:6" ht="15" customHeight="1" x14ac:dyDescent="0.3">
      <c r="B137" s="57" t="s">
        <v>273</v>
      </c>
      <c r="C137" s="31">
        <v>0</v>
      </c>
      <c r="D137" s="31">
        <v>0</v>
      </c>
      <c r="E137" s="31">
        <v>1.7267450199409555E-2</v>
      </c>
      <c r="F137" s="66">
        <v>2.6870607258589344E-3</v>
      </c>
    </row>
    <row r="138" spans="2:6" ht="15" customHeight="1" thickBot="1" x14ac:dyDescent="0.35">
      <c r="B138" s="69" t="s">
        <v>652</v>
      </c>
      <c r="C138" s="70">
        <v>9.7609298045866627E-3</v>
      </c>
      <c r="D138" s="70">
        <v>1.9900581690383237E-2</v>
      </c>
      <c r="E138" s="70">
        <v>5.0657673550727263E-2</v>
      </c>
      <c r="F138" s="71">
        <v>5.2489068991612133E-2</v>
      </c>
    </row>
  </sheetData>
  <mergeCells count="13">
    <mergeCell ref="B128:H128"/>
    <mergeCell ref="B114:H114"/>
    <mergeCell ref="B100:H100"/>
    <mergeCell ref="B63:H63"/>
    <mergeCell ref="J63:P63"/>
    <mergeCell ref="B77:H77"/>
    <mergeCell ref="J77:P77"/>
    <mergeCell ref="B16:H16"/>
    <mergeCell ref="J16:P16"/>
    <mergeCell ref="B30:H30"/>
    <mergeCell ref="J30:P30"/>
    <mergeCell ref="B44:H44"/>
    <mergeCell ref="J44:P44"/>
  </mergeCells>
  <hyperlinks>
    <hyperlink ref="I2" location="Contenidos!A1" display="Volver a Contenidos" xr:uid="{00000000-0004-0000-0300-000000000000}"/>
  </hyperlinks>
  <pageMargins left="0.7" right="0.7" top="0.75" bottom="0.75" header="0.3" footer="0.3"/>
  <pageSetup paperSize="9" orientation="portrait" verticalDpi="0" r:id="rId1"/>
  <ignoredErrors>
    <ignoredError sqref="B55:E55 C41:G41 K41:O41 K55:M55 K26:N26 C26:E26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tabColor rgb="FF372381"/>
  </sheetPr>
  <dimension ref="B2:I306"/>
  <sheetViews>
    <sheetView showGridLines="0" workbookViewId="0">
      <selection activeCell="C13" sqref="C13"/>
    </sheetView>
  </sheetViews>
  <sheetFormatPr baseColWidth="10" defaultColWidth="11.44140625" defaultRowHeight="14.25" customHeight="1" x14ac:dyDescent="0.3"/>
  <cols>
    <col min="1" max="1" width="8.109375" style="1" customWidth="1"/>
    <col min="2" max="2" width="63.44140625" style="1" customWidth="1"/>
    <col min="3" max="3" width="21.6640625" style="1" customWidth="1"/>
    <col min="4" max="4" width="21.109375" style="1" customWidth="1"/>
    <col min="5" max="5" width="19.88671875" style="1" customWidth="1"/>
    <col min="6" max="6" width="22.109375" style="1" customWidth="1"/>
    <col min="7" max="7" width="21.109375" style="1" customWidth="1"/>
    <col min="8" max="8" width="16.109375" style="1" customWidth="1"/>
    <col min="9" max="9" width="14.109375" style="1" bestFit="1" customWidth="1"/>
    <col min="10" max="16384" width="11.44140625" style="1"/>
  </cols>
  <sheetData>
    <row r="2" spans="2:9" ht="14.25" customHeight="1" x14ac:dyDescent="0.3">
      <c r="I2" s="22" t="s">
        <v>44</v>
      </c>
    </row>
    <row r="12" spans="2:9" ht="14.25" customHeight="1" x14ac:dyDescent="0.35">
      <c r="C12" s="74" t="s">
        <v>684</v>
      </c>
    </row>
    <row r="15" spans="2:9" ht="14.25" customHeight="1" x14ac:dyDescent="0.3">
      <c r="B15" s="3" t="s">
        <v>131</v>
      </c>
    </row>
    <row r="16" spans="2:9" ht="14.25" customHeight="1" thickBot="1" x14ac:dyDescent="0.35">
      <c r="B16" s="2"/>
    </row>
    <row r="17" spans="2:9" s="7" customFormat="1" ht="29.2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</row>
    <row r="18" spans="2:9" ht="14.25" customHeight="1" thickBot="1" x14ac:dyDescent="0.35">
      <c r="B18" s="57" t="s">
        <v>57</v>
      </c>
      <c r="C18" s="16">
        <v>2220.9999999999995</v>
      </c>
      <c r="D18" s="16">
        <v>598.00000000000011</v>
      </c>
      <c r="E18" s="61">
        <f>SUM(B18:D18)</f>
        <v>2818.9999999999995</v>
      </c>
    </row>
    <row r="19" spans="2:9" ht="14.25" customHeight="1" thickTop="1" thickBot="1" x14ac:dyDescent="0.35">
      <c r="B19" s="51" t="s">
        <v>114</v>
      </c>
      <c r="C19" s="47">
        <v>6922.8214491317058</v>
      </c>
      <c r="D19" s="47">
        <v>1590.8708033173273</v>
      </c>
      <c r="E19" s="58">
        <f>SUM(B19:D19)</f>
        <v>8513.6922524490328</v>
      </c>
    </row>
    <row r="20" spans="2:9" ht="14.25" customHeight="1" thickTop="1" thickBot="1" x14ac:dyDescent="0.35">
      <c r="B20" s="64" t="s">
        <v>158</v>
      </c>
      <c r="C20" s="49"/>
      <c r="D20" s="49"/>
      <c r="E20" s="65"/>
    </row>
    <row r="21" spans="2:9" ht="14.25" customHeight="1" thickTop="1" x14ac:dyDescent="0.3">
      <c r="B21" s="57" t="s">
        <v>111</v>
      </c>
      <c r="C21" s="44">
        <v>2270.7060080246979</v>
      </c>
      <c r="D21" s="44">
        <v>552.64869151061646</v>
      </c>
      <c r="E21" s="60">
        <f t="shared" ref="E21:E23" si="0">SUM(B21:D21)</f>
        <v>2823.3546995353145</v>
      </c>
      <c r="I21" s="6"/>
    </row>
    <row r="22" spans="2:9" ht="14.25" customHeight="1" x14ac:dyDescent="0.3">
      <c r="B22" s="57" t="s">
        <v>156</v>
      </c>
      <c r="C22" s="44">
        <v>2355.2278239045886</v>
      </c>
      <c r="D22" s="44">
        <v>478.95253298389537</v>
      </c>
      <c r="E22" s="61">
        <f t="shared" si="0"/>
        <v>2834.1803568884839</v>
      </c>
    </row>
    <row r="23" spans="2:9" ht="14.25" customHeight="1" thickBot="1" x14ac:dyDescent="0.35">
      <c r="B23" s="62" t="s">
        <v>214</v>
      </c>
      <c r="C23" s="48">
        <v>4625.9338319292865</v>
      </c>
      <c r="D23" s="48">
        <v>1031.6012244945118</v>
      </c>
      <c r="E23" s="63">
        <f t="shared" si="0"/>
        <v>5657.5350564237979</v>
      </c>
      <c r="F23" s="6"/>
      <c r="I23" s="6"/>
    </row>
    <row r="24" spans="2:9" ht="14.25" customHeight="1" thickTop="1" x14ac:dyDescent="0.3">
      <c r="B24" s="64" t="s">
        <v>157</v>
      </c>
      <c r="C24" s="49"/>
      <c r="D24" s="49"/>
      <c r="E24" s="65"/>
    </row>
    <row r="25" spans="2:9" ht="14.25" customHeight="1" x14ac:dyDescent="0.3">
      <c r="B25" s="57" t="s">
        <v>111</v>
      </c>
      <c r="C25" s="44">
        <v>52.533630534462404</v>
      </c>
      <c r="D25" s="44">
        <v>52.951425546419962</v>
      </c>
      <c r="E25" s="61">
        <f>SUMPRODUCT($C$21:$D$21,C25:D25)/$E$21</f>
        <v>52.615410505897096</v>
      </c>
      <c r="I25" s="6"/>
    </row>
    <row r="26" spans="2:9" ht="14.25" customHeight="1" x14ac:dyDescent="0.3">
      <c r="B26" s="57" t="s">
        <v>156</v>
      </c>
      <c r="C26" s="44">
        <v>40.763780634131024</v>
      </c>
      <c r="D26" s="44">
        <v>37.316302936451159</v>
      </c>
      <c r="E26" s="61">
        <f>SUMPRODUCT($C$21:$D$21,C26:D26)/$E$21</f>
        <v>40.088964948043689</v>
      </c>
      <c r="I26" s="6"/>
    </row>
    <row r="27" spans="2:9" ht="14.25" customHeight="1" thickBot="1" x14ac:dyDescent="0.35">
      <c r="B27" s="57" t="s">
        <v>112</v>
      </c>
      <c r="C27" s="44">
        <v>48.524114577411567</v>
      </c>
      <c r="D27" s="44">
        <v>48.4918575961727</v>
      </c>
      <c r="E27" s="61">
        <f>SUMPRODUCT($C$21:$D$21,C27:D27)/$E$21</f>
        <v>48.517800536006611</v>
      </c>
    </row>
    <row r="28" spans="2:9" ht="14.25" customHeight="1" thickTop="1" x14ac:dyDescent="0.3">
      <c r="B28" s="64" t="s">
        <v>152</v>
      </c>
      <c r="C28" s="49"/>
      <c r="D28" s="49"/>
      <c r="E28" s="65"/>
      <c r="I28" s="6"/>
    </row>
    <row r="29" spans="2:9" ht="14.25" customHeight="1" x14ac:dyDescent="0.3">
      <c r="B29" s="57" t="s">
        <v>153</v>
      </c>
      <c r="C29" s="31">
        <v>0.81899425692379724</v>
      </c>
      <c r="D29" s="31">
        <v>0.9024528919869288</v>
      </c>
      <c r="E29" s="66">
        <f>SUMPRODUCT($C$21:$D$21,C29:D29)/$E$21</f>
        <v>0.8353306051235091</v>
      </c>
      <c r="I29" s="6"/>
    </row>
    <row r="30" spans="2:9" ht="14.25" customHeight="1" x14ac:dyDescent="0.3">
      <c r="B30" s="57" t="s">
        <v>154</v>
      </c>
      <c r="C30" s="31">
        <v>0.57359220152917245</v>
      </c>
      <c r="D30" s="31">
        <v>0.51329369441187644</v>
      </c>
      <c r="E30" s="66">
        <f>SUMPRODUCT($C$21:$D$21,C30:D30)/$E$21</f>
        <v>0.56178925977909688</v>
      </c>
      <c r="I30" s="6"/>
    </row>
    <row r="31" spans="2:9" ht="14.25" customHeight="1" thickBot="1" x14ac:dyDescent="0.35">
      <c r="B31" s="67" t="s">
        <v>155</v>
      </c>
      <c r="C31" s="50">
        <v>0.35505040027004547</v>
      </c>
      <c r="D31" s="50">
        <v>0.3556196123574849</v>
      </c>
      <c r="E31" s="68">
        <f>SUMPRODUCT($C$21:$D$21,C31:D31)/$E$21</f>
        <v>0.35516181890099791</v>
      </c>
      <c r="I31" s="6"/>
    </row>
    <row r="32" spans="2:9" ht="14.25" customHeight="1" thickTop="1" x14ac:dyDescent="0.3">
      <c r="B32" s="64" t="s">
        <v>276</v>
      </c>
      <c r="C32" s="49"/>
      <c r="D32" s="49"/>
      <c r="E32" s="65"/>
      <c r="I32" s="6"/>
    </row>
    <row r="33" spans="2:9" ht="14.25" customHeight="1" thickBot="1" x14ac:dyDescent="0.35">
      <c r="B33" s="57" t="s">
        <v>144</v>
      </c>
      <c r="C33" s="139">
        <v>75.914022879666447</v>
      </c>
      <c r="D33" s="139">
        <v>21.45694497687532</v>
      </c>
      <c r="E33" s="63">
        <f t="shared" ref="E33:E46" si="1">SUM(B33:D33)</f>
        <v>97.370967856541768</v>
      </c>
      <c r="I33" s="6"/>
    </row>
    <row r="34" spans="2:9" ht="14.25" customHeight="1" thickTop="1" thickBot="1" x14ac:dyDescent="0.35">
      <c r="B34" s="57" t="s">
        <v>145</v>
      </c>
      <c r="C34" s="139">
        <v>842.62528015429768</v>
      </c>
      <c r="D34" s="139">
        <v>313.6969559456827</v>
      </c>
      <c r="E34" s="63">
        <f t="shared" si="1"/>
        <v>1156.3222360999803</v>
      </c>
      <c r="I34" s="6"/>
    </row>
    <row r="35" spans="2:9" ht="14.25" customHeight="1" thickTop="1" thickBot="1" x14ac:dyDescent="0.35">
      <c r="B35" s="57" t="s">
        <v>146</v>
      </c>
      <c r="C35" s="139">
        <v>488.27363957877247</v>
      </c>
      <c r="D35" s="139">
        <v>59.771028241455546</v>
      </c>
      <c r="E35" s="63">
        <f t="shared" si="1"/>
        <v>548.04466782022803</v>
      </c>
      <c r="I35" s="6"/>
    </row>
    <row r="36" spans="2:9" ht="14.25" customHeight="1" thickTop="1" thickBot="1" x14ac:dyDescent="0.35">
      <c r="B36" s="57" t="s">
        <v>147</v>
      </c>
      <c r="C36" s="139">
        <v>274.33128909469457</v>
      </c>
      <c r="D36" s="139">
        <v>56.719888072274998</v>
      </c>
      <c r="E36" s="63">
        <f t="shared" si="1"/>
        <v>331.05117716696958</v>
      </c>
      <c r="I36" s="6"/>
    </row>
    <row r="37" spans="2:9" ht="14.25" customHeight="1" thickTop="1" thickBot="1" x14ac:dyDescent="0.35">
      <c r="B37" s="57" t="s">
        <v>148</v>
      </c>
      <c r="C37" s="139">
        <v>57.084407066571934</v>
      </c>
      <c r="D37" s="139">
        <v>0</v>
      </c>
      <c r="E37" s="63">
        <f t="shared" si="1"/>
        <v>57.084407066571934</v>
      </c>
      <c r="I37" s="6"/>
    </row>
    <row r="38" spans="2:9" ht="14.25" customHeight="1" thickTop="1" thickBot="1" x14ac:dyDescent="0.35">
      <c r="B38" s="57" t="s">
        <v>149</v>
      </c>
      <c r="C38" s="139">
        <v>206.92093144234562</v>
      </c>
      <c r="D38" s="139">
        <v>59.041308696991727</v>
      </c>
      <c r="E38" s="63">
        <f t="shared" si="1"/>
        <v>265.96224013933733</v>
      </c>
      <c r="I38" s="6"/>
    </row>
    <row r="39" spans="2:9" ht="14.25" customHeight="1" thickTop="1" thickBot="1" x14ac:dyDescent="0.35">
      <c r="B39" s="57" t="s">
        <v>150</v>
      </c>
      <c r="C39" s="139">
        <v>80.106431166266447</v>
      </c>
      <c r="D39" s="139">
        <v>0</v>
      </c>
      <c r="E39" s="63">
        <f t="shared" si="1"/>
        <v>80.106431166266447</v>
      </c>
      <c r="I39" s="6"/>
    </row>
    <row r="40" spans="2:9" ht="14.25" customHeight="1" thickTop="1" thickBot="1" x14ac:dyDescent="0.35">
      <c r="B40" s="69" t="s">
        <v>151</v>
      </c>
      <c r="C40" s="141">
        <v>245.45000664208274</v>
      </c>
      <c r="D40" s="141">
        <v>41.962565577336136</v>
      </c>
      <c r="E40" s="63">
        <f t="shared" si="1"/>
        <v>287.41257221941885</v>
      </c>
      <c r="I40" s="6"/>
    </row>
    <row r="41" spans="2:9" ht="14.25" customHeight="1" thickTop="1" x14ac:dyDescent="0.3">
      <c r="B41" s="64" t="s">
        <v>278</v>
      </c>
      <c r="C41" s="49"/>
      <c r="D41" s="49"/>
      <c r="E41" s="65"/>
    </row>
    <row r="42" spans="2:9" ht="14.25" customHeight="1" thickBot="1" x14ac:dyDescent="0.35">
      <c r="B42" s="57" t="s">
        <v>279</v>
      </c>
      <c r="C42" s="139">
        <v>127.20666819304796</v>
      </c>
      <c r="D42" s="139">
        <v>28.372138882067059</v>
      </c>
      <c r="E42" s="63">
        <f t="shared" si="1"/>
        <v>155.57880707511501</v>
      </c>
    </row>
    <row r="43" spans="2:9" ht="14.25" customHeight="1" thickTop="1" thickBot="1" x14ac:dyDescent="0.35">
      <c r="B43" s="57" t="s">
        <v>280</v>
      </c>
      <c r="C43" s="139">
        <v>94.294092630767381</v>
      </c>
      <c r="D43" s="139">
        <v>13.590426695269082</v>
      </c>
      <c r="E43" s="63">
        <f t="shared" si="1"/>
        <v>107.88451932603647</v>
      </c>
    </row>
    <row r="44" spans="2:9" ht="14.25" customHeight="1" thickTop="1" thickBot="1" x14ac:dyDescent="0.35">
      <c r="B44" s="57" t="s">
        <v>281</v>
      </c>
      <c r="C44" s="139">
        <v>86.28599682013764</v>
      </c>
      <c r="D44" s="139">
        <v>13.789891928093626</v>
      </c>
      <c r="E44" s="63">
        <f t="shared" si="1"/>
        <v>100.07588874823126</v>
      </c>
    </row>
    <row r="45" spans="2:9" ht="14.25" customHeight="1" thickTop="1" thickBot="1" x14ac:dyDescent="0.35">
      <c r="B45" s="57" t="s">
        <v>282</v>
      </c>
      <c r="C45" s="139">
        <v>67.63665073428659</v>
      </c>
      <c r="D45" s="139">
        <v>11.810389245365281</v>
      </c>
      <c r="E45" s="63">
        <f t="shared" si="1"/>
        <v>79.447039979651876</v>
      </c>
    </row>
    <row r="46" spans="2:9" ht="14.25" customHeight="1" thickTop="1" thickBot="1" x14ac:dyDescent="0.35">
      <c r="B46" s="69" t="s">
        <v>283</v>
      </c>
      <c r="C46" s="141">
        <v>214.13836793902709</v>
      </c>
      <c r="D46" s="141">
        <v>33.441027523532824</v>
      </c>
      <c r="E46" s="63">
        <f t="shared" si="1"/>
        <v>247.57939546255992</v>
      </c>
    </row>
    <row r="47" spans="2:9" ht="14.25" customHeight="1" thickTop="1" x14ac:dyDescent="0.3">
      <c r="B47" s="64" t="s">
        <v>277</v>
      </c>
      <c r="C47" s="49"/>
      <c r="D47" s="49"/>
      <c r="E47" s="65"/>
      <c r="I47" s="6"/>
    </row>
    <row r="48" spans="2:9" ht="14.25" customHeight="1" thickBot="1" x14ac:dyDescent="0.35">
      <c r="B48" s="57" t="s">
        <v>144</v>
      </c>
      <c r="C48" s="139">
        <v>63.69849625591786</v>
      </c>
      <c r="D48" s="139">
        <v>0</v>
      </c>
      <c r="E48" s="63">
        <f t="shared" ref="E48:E55" si="2">SUM(B48:D48)</f>
        <v>63.69849625591786</v>
      </c>
      <c r="I48" s="6"/>
    </row>
    <row r="49" spans="2:9" ht="14.25" customHeight="1" thickTop="1" thickBot="1" x14ac:dyDescent="0.35">
      <c r="B49" s="57" t="s">
        <v>145</v>
      </c>
      <c r="C49" s="139">
        <v>655.10953687537756</v>
      </c>
      <c r="D49" s="139">
        <v>189.8740951693523</v>
      </c>
      <c r="E49" s="63">
        <f t="shared" si="2"/>
        <v>844.9836320447298</v>
      </c>
      <c r="I49" s="6"/>
    </row>
    <row r="50" spans="2:9" ht="14.25" customHeight="1" thickTop="1" thickBot="1" x14ac:dyDescent="0.35">
      <c r="B50" s="57" t="s">
        <v>146</v>
      </c>
      <c r="C50" s="139">
        <v>636.44189795959414</v>
      </c>
      <c r="D50" s="139">
        <v>190.30875189008387</v>
      </c>
      <c r="E50" s="63">
        <f t="shared" si="2"/>
        <v>826.75064984967798</v>
      </c>
      <c r="I50" s="6"/>
    </row>
    <row r="51" spans="2:9" ht="14.25" customHeight="1" thickTop="1" thickBot="1" x14ac:dyDescent="0.35">
      <c r="B51" s="57" t="s">
        <v>147</v>
      </c>
      <c r="C51" s="139">
        <v>353.0843287001307</v>
      </c>
      <c r="D51" s="139">
        <v>75.233988998801195</v>
      </c>
      <c r="E51" s="63">
        <f t="shared" si="2"/>
        <v>428.31831769893188</v>
      </c>
      <c r="I51" s="6"/>
    </row>
    <row r="52" spans="2:9" ht="14.25" customHeight="1" thickTop="1" thickBot="1" x14ac:dyDescent="0.35">
      <c r="B52" s="57" t="s">
        <v>148</v>
      </c>
      <c r="C52" s="139">
        <v>85.855631122954321</v>
      </c>
      <c r="D52" s="139">
        <v>2.5334569690799507</v>
      </c>
      <c r="E52" s="63">
        <f t="shared" si="2"/>
        <v>88.389088092034271</v>
      </c>
      <c r="I52" s="6"/>
    </row>
    <row r="53" spans="2:9" ht="14.25" customHeight="1" thickTop="1" thickBot="1" x14ac:dyDescent="0.35">
      <c r="B53" s="57" t="s">
        <v>149</v>
      </c>
      <c r="C53" s="139">
        <v>257.52882119527999</v>
      </c>
      <c r="D53" s="139">
        <v>13.929195349738769</v>
      </c>
      <c r="E53" s="63">
        <f t="shared" si="2"/>
        <v>271.45801654501878</v>
      </c>
      <c r="I53" s="6"/>
    </row>
    <row r="54" spans="2:9" ht="14.25" customHeight="1" thickTop="1" thickBot="1" x14ac:dyDescent="0.35">
      <c r="B54" s="57" t="s">
        <v>150</v>
      </c>
      <c r="C54" s="139">
        <v>105.39920112690353</v>
      </c>
      <c r="D54" s="139">
        <v>7.523222268807837</v>
      </c>
      <c r="E54" s="63">
        <f t="shared" si="2"/>
        <v>112.92242339571138</v>
      </c>
      <c r="I54" s="6"/>
    </row>
    <row r="55" spans="2:9" ht="14.25" customHeight="1" thickTop="1" thickBot="1" x14ac:dyDescent="0.35">
      <c r="B55" s="69" t="s">
        <v>151</v>
      </c>
      <c r="C55" s="141">
        <v>187.45404485279661</v>
      </c>
      <c r="D55" s="141">
        <v>0</v>
      </c>
      <c r="E55" s="63">
        <f t="shared" si="2"/>
        <v>187.45404485279661</v>
      </c>
      <c r="I55" s="6"/>
    </row>
    <row r="56" spans="2:9" ht="14.25" customHeight="1" thickTop="1" x14ac:dyDescent="0.3">
      <c r="B56" s="64" t="s">
        <v>284</v>
      </c>
      <c r="C56" s="49"/>
      <c r="D56" s="49"/>
      <c r="E56" s="65"/>
    </row>
    <row r="57" spans="2:9" ht="14.25" customHeight="1" thickBot="1" x14ac:dyDescent="0.35">
      <c r="B57" s="57" t="s">
        <v>279</v>
      </c>
      <c r="C57" s="139">
        <v>72.888066610761598</v>
      </c>
      <c r="D57" s="139">
        <v>0</v>
      </c>
      <c r="E57" s="63">
        <f t="shared" ref="E57:E61" si="3">SUM(B57:D57)</f>
        <v>72.888066610761598</v>
      </c>
    </row>
    <row r="58" spans="2:9" ht="14.25" customHeight="1" thickTop="1" thickBot="1" x14ac:dyDescent="0.35">
      <c r="B58" s="57" t="s">
        <v>280</v>
      </c>
      <c r="C58" s="139">
        <v>58.648986328196798</v>
      </c>
      <c r="D58" s="139">
        <v>0</v>
      </c>
      <c r="E58" s="63">
        <f t="shared" si="3"/>
        <v>58.648986328196798</v>
      </c>
    </row>
    <row r="59" spans="2:9" ht="14.25" customHeight="1" thickTop="1" thickBot="1" x14ac:dyDescent="0.35">
      <c r="B59" s="57" t="s">
        <v>281</v>
      </c>
      <c r="C59" s="139">
        <v>130.59319571174404</v>
      </c>
      <c r="D59" s="139">
        <v>8.9394300500108752</v>
      </c>
      <c r="E59" s="63">
        <f t="shared" si="3"/>
        <v>139.53262576175493</v>
      </c>
    </row>
    <row r="60" spans="2:9" ht="14.25" customHeight="1" thickTop="1" thickBot="1" x14ac:dyDescent="0.35">
      <c r="B60" s="57" t="s">
        <v>282</v>
      </c>
      <c r="C60" s="139">
        <v>40.917477118787716</v>
      </c>
      <c r="D60" s="139">
        <v>0</v>
      </c>
      <c r="E60" s="63">
        <f t="shared" si="3"/>
        <v>40.917477118787716</v>
      </c>
    </row>
    <row r="61" spans="2:9" ht="14.25" customHeight="1" thickTop="1" thickBot="1" x14ac:dyDescent="0.35">
      <c r="B61" s="69" t="s">
        <v>283</v>
      </c>
      <c r="C61" s="141">
        <v>333.18997252844434</v>
      </c>
      <c r="D61" s="141">
        <v>15.04644453761567</v>
      </c>
      <c r="E61" s="63">
        <f t="shared" si="3"/>
        <v>348.23641706606003</v>
      </c>
    </row>
    <row r="62" spans="2:9" ht="14.25" customHeight="1" thickTop="1" x14ac:dyDescent="0.3">
      <c r="B62" s="64" t="s">
        <v>291</v>
      </c>
      <c r="C62" s="49"/>
      <c r="D62" s="49"/>
      <c r="E62" s="65"/>
    </row>
    <row r="63" spans="2:9" ht="14.25" customHeight="1" thickBot="1" x14ac:dyDescent="0.35">
      <c r="B63" s="57" t="s">
        <v>296</v>
      </c>
      <c r="C63" s="31">
        <v>0.18958392258746268</v>
      </c>
      <c r="D63" s="31">
        <v>0.25044289451313223</v>
      </c>
      <c r="E63" s="68">
        <f>SUMPRODUCT($C$21:$D$21,C63:D63)/$E$21</f>
        <v>0.20149657075984362</v>
      </c>
    </row>
    <row r="64" spans="2:9" ht="14.25" customHeight="1" thickTop="1" thickBot="1" x14ac:dyDescent="0.35">
      <c r="B64" s="57" t="s">
        <v>292</v>
      </c>
      <c r="C64" s="31">
        <v>0.24627487249824243</v>
      </c>
      <c r="D64" s="31">
        <v>0.23885534557677815</v>
      </c>
      <c r="E64" s="68">
        <f t="shared" ref="E64:E67" si="4">SUMPRODUCT($C$21:$D$21,C64:D64)/$E$21</f>
        <v>0.24482256052148305</v>
      </c>
    </row>
    <row r="65" spans="2:8" ht="14.25" customHeight="1" thickTop="1" thickBot="1" x14ac:dyDescent="0.35">
      <c r="B65" s="57" t="s">
        <v>293</v>
      </c>
      <c r="C65" s="31">
        <v>0.19752949671942144</v>
      </c>
      <c r="D65" s="31">
        <v>1.2580639245498055E-2</v>
      </c>
      <c r="E65" s="68">
        <f t="shared" si="4"/>
        <v>0.16132726393011942</v>
      </c>
    </row>
    <row r="66" spans="2:8" ht="14.25" customHeight="1" thickTop="1" thickBot="1" x14ac:dyDescent="0.35">
      <c r="B66" s="57" t="s">
        <v>294</v>
      </c>
      <c r="C66" s="31">
        <v>7.8458046755257277E-2</v>
      </c>
      <c r="D66" s="31">
        <v>0.12776661897929339</v>
      </c>
      <c r="E66" s="68">
        <f t="shared" si="4"/>
        <v>8.8109798242364201E-2</v>
      </c>
    </row>
    <row r="67" spans="2:8" ht="14.25" customHeight="1" thickTop="1" thickBot="1" x14ac:dyDescent="0.35">
      <c r="B67" s="67" t="s">
        <v>295</v>
      </c>
      <c r="C67" s="50">
        <v>0.28815366143961613</v>
      </c>
      <c r="D67" s="50">
        <v>0.37035450168529827</v>
      </c>
      <c r="E67" s="68">
        <f t="shared" si="4"/>
        <v>0.3042438065461896</v>
      </c>
    </row>
    <row r="68" spans="2:8" ht="14.25" customHeight="1" thickTop="1" x14ac:dyDescent="0.3">
      <c r="B68" s="52" t="s">
        <v>113</v>
      </c>
    </row>
    <row r="69" spans="2:8" ht="14.25" customHeight="1" x14ac:dyDescent="0.3">
      <c r="B69" s="52"/>
    </row>
    <row r="70" spans="2:8" ht="14.25" customHeight="1" x14ac:dyDescent="0.3">
      <c r="B70" s="52"/>
    </row>
    <row r="71" spans="2:8" ht="14.25" customHeight="1" x14ac:dyDescent="0.3">
      <c r="B71" s="52"/>
    </row>
    <row r="72" spans="2:8" ht="14.25" customHeight="1" x14ac:dyDescent="0.3">
      <c r="B72" s="3" t="s">
        <v>129</v>
      </c>
    </row>
    <row r="73" spans="2:8" ht="14.25" customHeight="1" thickBot="1" x14ac:dyDescent="0.35">
      <c r="B73" s="2"/>
    </row>
    <row r="74" spans="2:8" ht="27.75" customHeight="1" thickBot="1" x14ac:dyDescent="0.35">
      <c r="B74" s="53" t="s">
        <v>33</v>
      </c>
      <c r="C74" s="54" t="s">
        <v>245</v>
      </c>
      <c r="D74" s="54" t="s">
        <v>246</v>
      </c>
      <c r="E74" s="54" t="s">
        <v>247</v>
      </c>
      <c r="F74" s="54" t="s">
        <v>248</v>
      </c>
      <c r="G74" s="54" t="s">
        <v>249</v>
      </c>
      <c r="H74" s="55" t="s">
        <v>1</v>
      </c>
    </row>
    <row r="75" spans="2:8" ht="14.25" customHeight="1" thickBot="1" x14ac:dyDescent="0.35">
      <c r="B75" s="57" t="s">
        <v>57</v>
      </c>
      <c r="C75" s="16">
        <v>444.50690209230385</v>
      </c>
      <c r="D75" s="16">
        <v>441.78887736118099</v>
      </c>
      <c r="E75" s="16">
        <v>452.32651913379618</v>
      </c>
      <c r="F75" s="16">
        <v>440.2434737287864</v>
      </c>
      <c r="G75" s="16">
        <v>442.13422768393247</v>
      </c>
      <c r="H75" s="61">
        <f>SUM(C75:G75)</f>
        <v>2220.9999999999995</v>
      </c>
    </row>
    <row r="76" spans="2:8" ht="14.25" customHeight="1" thickTop="1" thickBot="1" x14ac:dyDescent="0.35">
      <c r="B76" s="51" t="s">
        <v>658</v>
      </c>
      <c r="C76" s="47">
        <v>1279.6967313614209</v>
      </c>
      <c r="D76" s="47">
        <v>1202.3817981344698</v>
      </c>
      <c r="E76" s="47">
        <v>1603.6029335873072</v>
      </c>
      <c r="F76" s="47">
        <v>1456.8043058008402</v>
      </c>
      <c r="G76" s="47">
        <v>1380.3356802476676</v>
      </c>
      <c r="H76" s="58">
        <f>SUM(C76:G76)</f>
        <v>6922.8214491317058</v>
      </c>
    </row>
    <row r="77" spans="2:8" ht="14.25" customHeight="1" thickTop="1" thickBot="1" x14ac:dyDescent="0.35">
      <c r="B77" s="64" t="s">
        <v>158</v>
      </c>
      <c r="C77" s="49"/>
      <c r="D77" s="49"/>
      <c r="E77" s="49"/>
      <c r="F77" s="49"/>
      <c r="G77" s="49"/>
      <c r="H77" s="65"/>
    </row>
    <row r="78" spans="2:8" ht="14.25" customHeight="1" thickTop="1" x14ac:dyDescent="0.3">
      <c r="B78" s="57" t="s">
        <v>111</v>
      </c>
      <c r="C78" s="44">
        <v>487.16912950872688</v>
      </c>
      <c r="D78" s="44">
        <v>462.64557057357479</v>
      </c>
      <c r="E78" s="44">
        <v>464.7878172620259</v>
      </c>
      <c r="F78" s="44">
        <v>441.75959674729995</v>
      </c>
      <c r="G78" s="44">
        <v>414.34389393307038</v>
      </c>
      <c r="H78" s="60">
        <v>2270.7060080246979</v>
      </c>
    </row>
    <row r="79" spans="2:8" ht="14.25" customHeight="1" x14ac:dyDescent="0.3">
      <c r="B79" s="57" t="s">
        <v>156</v>
      </c>
      <c r="C79" s="44">
        <v>430.51283912160227</v>
      </c>
      <c r="D79" s="44">
        <v>344.37446827346969</v>
      </c>
      <c r="E79" s="44">
        <v>668.74900945727711</v>
      </c>
      <c r="F79" s="44">
        <v>423.22390458413361</v>
      </c>
      <c r="G79" s="44">
        <v>488.36760246810684</v>
      </c>
      <c r="H79" s="61">
        <v>2355.2278239045886</v>
      </c>
    </row>
    <row r="80" spans="2:8" ht="14.25" customHeight="1" thickBot="1" x14ac:dyDescent="0.35">
      <c r="B80" s="62" t="s">
        <v>214</v>
      </c>
      <c r="C80" s="48">
        <f>C79+C78</f>
        <v>917.68196863032915</v>
      </c>
      <c r="D80" s="48">
        <f t="shared" ref="D80" si="5">D79+D78</f>
        <v>807.02003884704448</v>
      </c>
      <c r="E80" s="48">
        <f t="shared" ref="E80" si="6">E79+E78</f>
        <v>1133.536826719303</v>
      </c>
      <c r="F80" s="48">
        <f t="shared" ref="F80" si="7">F79+F78</f>
        <v>864.98350133143356</v>
      </c>
      <c r="G80" s="48">
        <f t="shared" ref="G80:H80" si="8">SUM(G78:G79)</f>
        <v>902.71149640117721</v>
      </c>
      <c r="H80" s="63">
        <f t="shared" si="8"/>
        <v>4625.9338319292865</v>
      </c>
    </row>
    <row r="81" spans="2:9" ht="14.25" customHeight="1" thickTop="1" x14ac:dyDescent="0.3">
      <c r="B81" s="64" t="s">
        <v>157</v>
      </c>
      <c r="C81" s="49"/>
      <c r="D81" s="49"/>
      <c r="E81" s="49"/>
      <c r="F81" s="49"/>
      <c r="G81" s="49"/>
      <c r="H81" s="65"/>
    </row>
    <row r="82" spans="2:9" ht="14.25" customHeight="1" x14ac:dyDescent="0.3">
      <c r="B82" s="57" t="s">
        <v>111</v>
      </c>
      <c r="C82" s="44">
        <v>53.261193670136436</v>
      </c>
      <c r="D82" s="44">
        <v>51.741355173126912</v>
      </c>
      <c r="E82" s="44">
        <v>51.20824385554338</v>
      </c>
      <c r="F82" s="44">
        <v>51.787012834847552</v>
      </c>
      <c r="G82" s="44">
        <v>54.733857239040745</v>
      </c>
      <c r="H82" s="61">
        <v>52.533630534462404</v>
      </c>
    </row>
    <row r="83" spans="2:9" ht="14.25" customHeight="1" x14ac:dyDescent="0.3">
      <c r="B83" s="57" t="s">
        <v>156</v>
      </c>
      <c r="C83" s="44">
        <v>40.53225824374173</v>
      </c>
      <c r="D83" s="44">
        <v>42.43741272801087</v>
      </c>
      <c r="E83" s="44">
        <v>38.596595337272241</v>
      </c>
      <c r="F83" s="44">
        <v>40.461864107501007</v>
      </c>
      <c r="G83" s="44">
        <v>42.97262365843951</v>
      </c>
      <c r="H83" s="61">
        <v>40.763780634131024</v>
      </c>
      <c r="I83" s="6"/>
    </row>
    <row r="84" spans="2:9" ht="14.25" customHeight="1" thickBot="1" x14ac:dyDescent="0.35">
      <c r="B84" s="57" t="s">
        <v>112</v>
      </c>
      <c r="C84" s="44">
        <v>49.4480806269247</v>
      </c>
      <c r="D84" s="44">
        <v>49.225349708594209</v>
      </c>
      <c r="E84" s="44">
        <v>45.873283463793712</v>
      </c>
      <c r="F84" s="44">
        <v>48.111756607897007</v>
      </c>
      <c r="G84" s="44">
        <v>50.386050040243923</v>
      </c>
      <c r="H84" s="61">
        <v>48.524114577411567</v>
      </c>
      <c r="I84" s="6"/>
    </row>
    <row r="85" spans="2:9" ht="14.25" customHeight="1" thickTop="1" x14ac:dyDescent="0.3">
      <c r="B85" s="64" t="s">
        <v>152</v>
      </c>
      <c r="C85" s="49"/>
      <c r="D85" s="49"/>
      <c r="E85" s="49"/>
      <c r="F85" s="49"/>
      <c r="G85" s="49"/>
      <c r="H85" s="65"/>
      <c r="I85" s="6"/>
    </row>
    <row r="86" spans="2:9" ht="14.25" customHeight="1" x14ac:dyDescent="0.3">
      <c r="B86" s="57" t="s">
        <v>153</v>
      </c>
      <c r="C86" s="31">
        <v>0.84576189698448767</v>
      </c>
      <c r="D86" s="31">
        <v>0.87880985440013315</v>
      </c>
      <c r="E86" s="31">
        <v>0.88716291939784675</v>
      </c>
      <c r="F86" s="31">
        <v>0.76125625537983044</v>
      </c>
      <c r="G86" s="31">
        <v>0.7080331830569232</v>
      </c>
      <c r="H86" s="66">
        <v>0.81899425692379724</v>
      </c>
      <c r="I86" s="6"/>
    </row>
    <row r="87" spans="2:9" ht="14.25" customHeight="1" x14ac:dyDescent="0.3">
      <c r="B87" s="57" t="s">
        <v>154</v>
      </c>
      <c r="C87" s="31">
        <v>0.53745034675965608</v>
      </c>
      <c r="D87" s="31">
        <v>0.49373695674514878</v>
      </c>
      <c r="E87" s="31">
        <v>0.48344458392357548</v>
      </c>
      <c r="F87" s="31">
        <v>0.64430391513247121</v>
      </c>
      <c r="G87" s="31">
        <v>0.72553683196593555</v>
      </c>
      <c r="H87" s="66">
        <v>0.57359220152917245</v>
      </c>
      <c r="I87" s="6"/>
    </row>
    <row r="88" spans="2:9" ht="14.25" customHeight="1" thickBot="1" x14ac:dyDescent="0.35">
      <c r="B88" s="67" t="s">
        <v>155</v>
      </c>
      <c r="C88" s="50">
        <v>0.42871923832541287</v>
      </c>
      <c r="D88" s="50">
        <v>0.36226662416587307</v>
      </c>
      <c r="E88" s="50">
        <v>0.39567289796383065</v>
      </c>
      <c r="F88" s="50">
        <v>0.29398509789720467</v>
      </c>
      <c r="G88" s="50">
        <v>0.28261142636991859</v>
      </c>
      <c r="H88" s="68">
        <v>0.35505040027004547</v>
      </c>
      <c r="I88" s="6"/>
    </row>
    <row r="89" spans="2:9" ht="14.25" customHeight="1" thickTop="1" x14ac:dyDescent="0.3">
      <c r="B89" s="64" t="s">
        <v>285</v>
      </c>
      <c r="C89" s="49"/>
      <c r="D89" s="49"/>
      <c r="E89" s="49"/>
      <c r="F89" s="49"/>
      <c r="G89" s="49"/>
      <c r="H89" s="65"/>
      <c r="I89" s="6"/>
    </row>
    <row r="90" spans="2:9" ht="14.25" customHeight="1" x14ac:dyDescent="0.3">
      <c r="B90" s="57" t="s">
        <v>144</v>
      </c>
      <c r="C90" s="139">
        <v>34.88364053644132</v>
      </c>
      <c r="D90" s="139">
        <v>17.975291846416752</v>
      </c>
      <c r="E90" s="139">
        <v>10.083824016908993</v>
      </c>
      <c r="F90" s="139">
        <v>8.6082044223126388</v>
      </c>
      <c r="G90" s="139">
        <v>4.3630620575867454</v>
      </c>
      <c r="H90" s="140">
        <v>75.914022879666447</v>
      </c>
      <c r="I90" s="6"/>
    </row>
    <row r="91" spans="2:9" ht="14.25" customHeight="1" x14ac:dyDescent="0.3">
      <c r="B91" s="57" t="s">
        <v>145</v>
      </c>
      <c r="C91" s="139">
        <v>287.38959923225303</v>
      </c>
      <c r="D91" s="139">
        <v>166.84153175327233</v>
      </c>
      <c r="E91" s="139">
        <v>170.8932078615654</v>
      </c>
      <c r="F91" s="139">
        <v>140.47211446150072</v>
      </c>
      <c r="G91" s="139">
        <v>77.028826845706106</v>
      </c>
      <c r="H91" s="140">
        <v>842.62528015429768</v>
      </c>
      <c r="I91" s="6"/>
    </row>
    <row r="92" spans="2:9" ht="14.25" customHeight="1" x14ac:dyDescent="0.3">
      <c r="B92" s="57" t="s">
        <v>146</v>
      </c>
      <c r="C92" s="139">
        <v>51.169207377939252</v>
      </c>
      <c r="D92" s="139">
        <v>102.90864065973679</v>
      </c>
      <c r="E92" s="139">
        <v>139.08908105517017</v>
      </c>
      <c r="F92" s="139">
        <v>119.82934605669573</v>
      </c>
      <c r="G92" s="139">
        <v>75.277364429230559</v>
      </c>
      <c r="H92" s="140">
        <v>488.27363957877247</v>
      </c>
      <c r="I92" s="6"/>
    </row>
    <row r="93" spans="2:9" ht="14.25" customHeight="1" x14ac:dyDescent="0.3">
      <c r="B93" s="57" t="s">
        <v>147</v>
      </c>
      <c r="C93" s="139">
        <v>79.743042856612874</v>
      </c>
      <c r="D93" s="139">
        <v>72.042926671210509</v>
      </c>
      <c r="E93" s="139">
        <v>20.167648033817986</v>
      </c>
      <c r="F93" s="139">
        <v>30.59891024882571</v>
      </c>
      <c r="G93" s="139">
        <v>71.778761284227471</v>
      </c>
      <c r="H93" s="140">
        <v>274.33128909469457</v>
      </c>
      <c r="I93" s="6"/>
    </row>
    <row r="94" spans="2:9" ht="14.25" customHeight="1" x14ac:dyDescent="0.3">
      <c r="B94" s="57" t="s">
        <v>148</v>
      </c>
      <c r="C94" s="139">
        <v>0</v>
      </c>
      <c r="D94" s="139">
        <v>19.559685673825957</v>
      </c>
      <c r="E94" s="139">
        <v>12.198507217801364</v>
      </c>
      <c r="F94" s="139">
        <v>11.058696403241242</v>
      </c>
      <c r="G94" s="139">
        <v>14.267517771703375</v>
      </c>
      <c r="H94" s="140">
        <v>57.084407066571934</v>
      </c>
      <c r="I94" s="6"/>
    </row>
    <row r="95" spans="2:9" ht="14.25" customHeight="1" x14ac:dyDescent="0.3">
      <c r="B95" s="57" t="s">
        <v>149</v>
      </c>
      <c r="C95" s="139">
        <v>12.743947154283006</v>
      </c>
      <c r="D95" s="139">
        <v>56.990392541411751</v>
      </c>
      <c r="E95" s="139">
        <v>59.081832261034243</v>
      </c>
      <c r="F95" s="139">
        <v>45.717149048003591</v>
      </c>
      <c r="G95" s="139">
        <v>32.387610437613041</v>
      </c>
      <c r="H95" s="140">
        <v>206.92093144234562</v>
      </c>
      <c r="I95" s="6"/>
    </row>
    <row r="96" spans="2:9" ht="14.25" customHeight="1" x14ac:dyDescent="0.3">
      <c r="B96" s="57" t="s">
        <v>150</v>
      </c>
      <c r="C96" s="139">
        <v>21.23969235119737</v>
      </c>
      <c r="D96" s="139">
        <v>0</v>
      </c>
      <c r="E96" s="139">
        <v>8.4406071179448769</v>
      </c>
      <c r="F96" s="139">
        <v>27.350391806058454</v>
      </c>
      <c r="G96" s="139">
        <v>23.075739891065751</v>
      </c>
      <c r="H96" s="140">
        <v>80.106431166266447</v>
      </c>
      <c r="I96" s="6"/>
    </row>
    <row r="97" spans="2:9" ht="14.25" customHeight="1" thickBot="1" x14ac:dyDescent="0.35">
      <c r="B97" s="69" t="s">
        <v>151</v>
      </c>
      <c r="C97" s="141">
        <v>0</v>
      </c>
      <c r="D97" s="141">
        <v>26.327101427700679</v>
      </c>
      <c r="E97" s="141">
        <v>44.833109697782803</v>
      </c>
      <c r="F97" s="141">
        <v>58.124784300661943</v>
      </c>
      <c r="G97" s="141">
        <v>116.16501121593731</v>
      </c>
      <c r="H97" s="142">
        <v>245.45000664208274</v>
      </c>
      <c r="I97" s="6"/>
    </row>
    <row r="98" spans="2:9" ht="14.25" customHeight="1" thickTop="1" x14ac:dyDescent="0.3">
      <c r="B98" s="64" t="s">
        <v>278</v>
      </c>
      <c r="C98" s="49"/>
      <c r="D98" s="49"/>
      <c r="E98" s="49"/>
      <c r="F98" s="49"/>
      <c r="G98" s="49"/>
      <c r="H98" s="65"/>
    </row>
    <row r="99" spans="2:9" ht="14.25" customHeight="1" x14ac:dyDescent="0.3">
      <c r="B99" s="57" t="s">
        <v>279</v>
      </c>
      <c r="C99" s="139">
        <v>0</v>
      </c>
      <c r="D99" s="139">
        <v>0</v>
      </c>
      <c r="E99" s="139">
        <v>11.949331460037158</v>
      </c>
      <c r="F99" s="139">
        <v>35.704224448745599</v>
      </c>
      <c r="G99" s="139">
        <v>79.553112284265197</v>
      </c>
      <c r="H99" s="140">
        <v>127.20666819304796</v>
      </c>
    </row>
    <row r="100" spans="2:9" ht="14.25" customHeight="1" x14ac:dyDescent="0.3">
      <c r="B100" s="57" t="s">
        <v>280</v>
      </c>
      <c r="C100" s="139">
        <v>0</v>
      </c>
      <c r="D100" s="139">
        <v>26.327101427700679</v>
      </c>
      <c r="E100" s="139">
        <v>11.949331460037158</v>
      </c>
      <c r="F100" s="139">
        <v>11.334728909763392</v>
      </c>
      <c r="G100" s="139">
        <v>44.682930833266141</v>
      </c>
      <c r="H100" s="140">
        <v>94.294092630767381</v>
      </c>
    </row>
    <row r="101" spans="2:9" ht="14.25" customHeight="1" x14ac:dyDescent="0.3">
      <c r="B101" s="57" t="s">
        <v>281</v>
      </c>
      <c r="C101" s="139">
        <v>12.743947154283006</v>
      </c>
      <c r="D101" s="139">
        <v>31.020478745391152</v>
      </c>
      <c r="E101" s="139">
        <v>10.083824016908993</v>
      </c>
      <c r="F101" s="139">
        <v>21.734784193279324</v>
      </c>
      <c r="G101" s="139">
        <v>10.702962710275179</v>
      </c>
      <c r="H101" s="140">
        <v>86.28599682013764</v>
      </c>
    </row>
    <row r="102" spans="2:9" ht="14.25" customHeight="1" x14ac:dyDescent="0.3">
      <c r="B102" s="57" t="s">
        <v>282</v>
      </c>
      <c r="C102" s="139">
        <v>0</v>
      </c>
      <c r="D102" s="139">
        <v>7.4845112947133048</v>
      </c>
      <c r="E102" s="139">
        <v>22.058303558159547</v>
      </c>
      <c r="F102" s="139">
        <v>22.83397547696163</v>
      </c>
      <c r="G102" s="139">
        <v>15.259860404452109</v>
      </c>
      <c r="H102" s="140">
        <v>67.63665073428659</v>
      </c>
    </row>
    <row r="103" spans="2:9" ht="14.25" customHeight="1" thickBot="1" x14ac:dyDescent="0.35">
      <c r="B103" s="69" t="s">
        <v>283</v>
      </c>
      <c r="C103" s="141">
        <v>21.23969235119737</v>
      </c>
      <c r="D103" s="141">
        <v>38.045088175133259</v>
      </c>
      <c r="E103" s="141">
        <v>68.513265799420424</v>
      </c>
      <c r="F103" s="141">
        <v>50.64330852921529</v>
      </c>
      <c r="G103" s="141">
        <v>35.69701308406087</v>
      </c>
      <c r="H103" s="142">
        <v>214.13836793902709</v>
      </c>
    </row>
    <row r="104" spans="2:9" ht="14.25" customHeight="1" thickTop="1" x14ac:dyDescent="0.3">
      <c r="B104" s="64" t="s">
        <v>286</v>
      </c>
      <c r="C104" s="49"/>
      <c r="D104" s="49"/>
      <c r="E104" s="49"/>
      <c r="F104" s="49"/>
      <c r="G104" s="49"/>
      <c r="H104" s="65"/>
      <c r="I104" s="6"/>
    </row>
    <row r="105" spans="2:9" ht="14.25" customHeight="1" x14ac:dyDescent="0.3">
      <c r="B105" s="57" t="s">
        <v>144</v>
      </c>
      <c r="C105" s="139">
        <v>22.277893672885853</v>
      </c>
      <c r="D105" s="139">
        <v>19.387447106085858</v>
      </c>
      <c r="E105" s="139">
        <v>22.033155476946149</v>
      </c>
      <c r="F105" s="139">
        <v>0</v>
      </c>
      <c r="G105" s="139">
        <v>0</v>
      </c>
      <c r="H105" s="140">
        <v>63.69849625591786</v>
      </c>
      <c r="I105" s="6"/>
    </row>
    <row r="106" spans="2:9" ht="14.25" customHeight="1" x14ac:dyDescent="0.3">
      <c r="B106" s="57" t="s">
        <v>145</v>
      </c>
      <c r="C106" s="139">
        <v>193.652187914129</v>
      </c>
      <c r="D106" s="139">
        <v>92.573743375976079</v>
      </c>
      <c r="E106" s="139">
        <v>186.58108043752472</v>
      </c>
      <c r="F106" s="139">
        <v>109.64166356667752</v>
      </c>
      <c r="G106" s="139">
        <v>72.660861581070151</v>
      </c>
      <c r="H106" s="140">
        <v>655.10953687537756</v>
      </c>
      <c r="I106" s="6"/>
    </row>
    <row r="107" spans="2:9" ht="14.25" customHeight="1" x14ac:dyDescent="0.3">
      <c r="B107" s="57" t="s">
        <v>146</v>
      </c>
      <c r="C107" s="139">
        <v>100.03261152296972</v>
      </c>
      <c r="D107" s="139">
        <v>94.35795097820241</v>
      </c>
      <c r="E107" s="139">
        <v>202.02859064170511</v>
      </c>
      <c r="F107" s="139">
        <v>141.52479004640264</v>
      </c>
      <c r="G107" s="139">
        <v>98.497954770314166</v>
      </c>
      <c r="H107" s="140">
        <v>636.44189795959414</v>
      </c>
      <c r="I107" s="6"/>
    </row>
    <row r="108" spans="2:9" ht="14.25" customHeight="1" x14ac:dyDescent="0.3">
      <c r="B108" s="57" t="s">
        <v>147</v>
      </c>
      <c r="C108" s="139">
        <v>34.264064639856656</v>
      </c>
      <c r="D108" s="139">
        <v>75.358498155807027</v>
      </c>
      <c r="E108" s="139">
        <v>68.723649186771212</v>
      </c>
      <c r="F108" s="139">
        <v>60.13823232228399</v>
      </c>
      <c r="G108" s="139">
        <v>114.59988439541181</v>
      </c>
      <c r="H108" s="140">
        <v>353.0843287001307</v>
      </c>
      <c r="I108" s="6"/>
    </row>
    <row r="109" spans="2:9" ht="14.25" customHeight="1" x14ac:dyDescent="0.3">
      <c r="B109" s="57" t="s">
        <v>148</v>
      </c>
      <c r="C109" s="139">
        <v>0</v>
      </c>
      <c r="D109" s="139">
        <v>30.549548692935577</v>
      </c>
      <c r="E109" s="139">
        <v>25.268052076010896</v>
      </c>
      <c r="F109" s="139">
        <v>24.869061660724185</v>
      </c>
      <c r="G109" s="139">
        <v>5.1689686932836665</v>
      </c>
      <c r="H109" s="140">
        <v>85.855631122954321</v>
      </c>
      <c r="I109" s="6"/>
    </row>
    <row r="110" spans="2:9" ht="14.25" customHeight="1" x14ac:dyDescent="0.3">
      <c r="B110" s="57" t="s">
        <v>149</v>
      </c>
      <c r="C110" s="139">
        <v>61.823883448859704</v>
      </c>
      <c r="D110" s="139">
        <v>17.178257375036168</v>
      </c>
      <c r="E110" s="139">
        <v>47.384602828368081</v>
      </c>
      <c r="F110" s="139">
        <v>53.165717096658042</v>
      </c>
      <c r="G110" s="139">
        <v>77.976360446357944</v>
      </c>
      <c r="H110" s="140">
        <v>257.52882119527999</v>
      </c>
      <c r="I110" s="6"/>
    </row>
    <row r="111" spans="2:9" ht="14.25" customHeight="1" x14ac:dyDescent="0.3">
      <c r="B111" s="57" t="s">
        <v>150</v>
      </c>
      <c r="C111" s="139">
        <v>18.462197922901488</v>
      </c>
      <c r="D111" s="139">
        <v>0</v>
      </c>
      <c r="E111" s="139">
        <v>36.66445773065896</v>
      </c>
      <c r="F111" s="139">
        <v>13.487928178148593</v>
      </c>
      <c r="G111" s="139">
        <v>36.784617295194479</v>
      </c>
      <c r="H111" s="140">
        <v>105.39920112690353</v>
      </c>
      <c r="I111" s="6"/>
    </row>
    <row r="112" spans="2:9" ht="14.25" customHeight="1" thickBot="1" x14ac:dyDescent="0.35">
      <c r="B112" s="69" t="s">
        <v>151</v>
      </c>
      <c r="C112" s="141">
        <v>0</v>
      </c>
      <c r="D112" s="141">
        <v>7.4845112947133039</v>
      </c>
      <c r="E112" s="141">
        <v>80.065421079291937</v>
      </c>
      <c r="F112" s="141">
        <v>20.39651171323851</v>
      </c>
      <c r="G112" s="141">
        <v>79.507600765552894</v>
      </c>
      <c r="H112" s="142">
        <v>187.45404485279661</v>
      </c>
    </row>
    <row r="113" spans="2:8" ht="14.25" customHeight="1" thickTop="1" x14ac:dyDescent="0.3">
      <c r="B113" s="64" t="s">
        <v>284</v>
      </c>
      <c r="C113" s="49"/>
      <c r="D113" s="49"/>
      <c r="E113" s="49"/>
      <c r="F113" s="49"/>
      <c r="G113" s="49"/>
      <c r="H113" s="65"/>
    </row>
    <row r="114" spans="2:8" ht="14.25" customHeight="1" x14ac:dyDescent="0.3">
      <c r="B114" s="57" t="s">
        <v>279</v>
      </c>
      <c r="C114" s="139">
        <v>0</v>
      </c>
      <c r="D114" s="139">
        <v>0</v>
      </c>
      <c r="E114" s="139">
        <v>24.899311606835944</v>
      </c>
      <c r="F114" s="139">
        <v>4.655340385542786</v>
      </c>
      <c r="G114" s="139">
        <v>43.333414618382861</v>
      </c>
      <c r="H114" s="140">
        <v>72.888066610761598</v>
      </c>
    </row>
    <row r="115" spans="2:8" ht="14.25" customHeight="1" x14ac:dyDescent="0.3">
      <c r="B115" s="57" t="s">
        <v>280</v>
      </c>
      <c r="C115" s="139">
        <v>0</v>
      </c>
      <c r="D115" s="139">
        <v>0</v>
      </c>
      <c r="E115" s="139">
        <v>31.018270794617479</v>
      </c>
      <c r="F115" s="139">
        <v>14.464201672334458</v>
      </c>
      <c r="G115" s="139">
        <v>13.166513861244866</v>
      </c>
      <c r="H115" s="140">
        <v>58.648986328196798</v>
      </c>
    </row>
    <row r="116" spans="2:8" ht="14.25" customHeight="1" x14ac:dyDescent="0.3">
      <c r="B116" s="57" t="s">
        <v>281</v>
      </c>
      <c r="C116" s="139">
        <v>0</v>
      </c>
      <c r="D116" s="139">
        <v>18.881507083559399</v>
      </c>
      <c r="E116" s="139">
        <v>53.909216930218953</v>
      </c>
      <c r="F116" s="139">
        <v>16.016802853372958</v>
      </c>
      <c r="G116" s="139">
        <v>41.785668844592713</v>
      </c>
      <c r="H116" s="140">
        <v>130.59319571174404</v>
      </c>
    </row>
    <row r="117" spans="2:8" ht="14.25" customHeight="1" x14ac:dyDescent="0.3">
      <c r="B117" s="57" t="s">
        <v>282</v>
      </c>
      <c r="C117" s="139">
        <v>10.133619884313703</v>
      </c>
      <c r="D117" s="139">
        <v>0</v>
      </c>
      <c r="E117" s="139">
        <v>0</v>
      </c>
      <c r="F117" s="139">
        <v>9.5867132776077177</v>
      </c>
      <c r="G117" s="139">
        <v>21.197143956866302</v>
      </c>
      <c r="H117" s="140">
        <v>40.917477118787716</v>
      </c>
    </row>
    <row r="118" spans="2:8" ht="14.25" customHeight="1" thickBot="1" x14ac:dyDescent="0.35">
      <c r="B118" s="69" t="s">
        <v>283</v>
      </c>
      <c r="C118" s="141">
        <v>70.152461487447482</v>
      </c>
      <c r="D118" s="141">
        <v>36.330810279125672</v>
      </c>
      <c r="E118" s="141">
        <v>79.555734382657533</v>
      </c>
      <c r="F118" s="141">
        <v>67.196160459911397</v>
      </c>
      <c r="G118" s="141">
        <v>79.95480591930226</v>
      </c>
      <c r="H118" s="142">
        <v>333.18997252844434</v>
      </c>
    </row>
    <row r="119" spans="2:8" ht="13.5" customHeight="1" thickTop="1" x14ac:dyDescent="0.3">
      <c r="B119" s="64" t="s">
        <v>291</v>
      </c>
      <c r="C119" s="49"/>
      <c r="D119" s="49"/>
      <c r="E119" s="49"/>
      <c r="F119" s="49"/>
      <c r="G119" s="49"/>
      <c r="H119" s="65"/>
    </row>
    <row r="120" spans="2:8" ht="14.25" customHeight="1" x14ac:dyDescent="0.3">
      <c r="B120" s="57" t="s">
        <v>296</v>
      </c>
      <c r="C120" s="31">
        <v>9.6005915679404349E-2</v>
      </c>
      <c r="D120" s="31">
        <v>0.15514808479228254</v>
      </c>
      <c r="E120" s="31">
        <v>0.11931366786000747</v>
      </c>
      <c r="F120" s="31">
        <v>0.36363029654798917</v>
      </c>
      <c r="G120" s="31">
        <v>0.2166611285191177</v>
      </c>
      <c r="H120" s="66">
        <v>0.18958392258746268</v>
      </c>
    </row>
    <row r="121" spans="2:8" ht="14.25" customHeight="1" x14ac:dyDescent="0.3">
      <c r="B121" s="57" t="s">
        <v>292</v>
      </c>
      <c r="C121" s="31">
        <v>0.14183424401740655</v>
      </c>
      <c r="D121" s="31">
        <v>6.8849912670981034E-2</v>
      </c>
      <c r="E121" s="31">
        <v>0.34514641265559592</v>
      </c>
      <c r="F121" s="31">
        <v>0.22452547338918438</v>
      </c>
      <c r="G121" s="31">
        <v>0.44906796074368976</v>
      </c>
      <c r="H121" s="66">
        <v>0.24627487249824243</v>
      </c>
    </row>
    <row r="122" spans="2:8" ht="14.25" customHeight="1" x14ac:dyDescent="0.3">
      <c r="B122" s="57" t="s">
        <v>293</v>
      </c>
      <c r="C122" s="31">
        <v>0.19884146198446717</v>
      </c>
      <c r="D122" s="31">
        <v>0.24419486688561215</v>
      </c>
      <c r="E122" s="31">
        <v>0.29372648054399708</v>
      </c>
      <c r="F122" s="31">
        <v>0.12937361217704529</v>
      </c>
      <c r="G122" s="31">
        <v>0.11903142889658655</v>
      </c>
      <c r="H122" s="66">
        <v>0.19752949671942144</v>
      </c>
    </row>
    <row r="123" spans="2:8" ht="14.25" customHeight="1" x14ac:dyDescent="0.3">
      <c r="B123" s="57" t="s">
        <v>294</v>
      </c>
      <c r="C123" s="31">
        <v>0.13883714615777054</v>
      </c>
      <c r="D123" s="31">
        <v>0.10137207510006779</v>
      </c>
      <c r="E123" s="31">
        <v>2.2293240812454426E-2</v>
      </c>
      <c r="F123" s="31">
        <v>0.10283852412197023</v>
      </c>
      <c r="G123" s="31">
        <v>2.8042126054587141E-2</v>
      </c>
      <c r="H123" s="66">
        <v>7.8458046755257277E-2</v>
      </c>
    </row>
    <row r="124" spans="2:8" ht="14.25" customHeight="1" thickBot="1" x14ac:dyDescent="0.35">
      <c r="B124" s="67" t="s">
        <v>295</v>
      </c>
      <c r="C124" s="50">
        <v>0.42448123216095135</v>
      </c>
      <c r="D124" s="50">
        <v>0.43043506055105635</v>
      </c>
      <c r="E124" s="50">
        <v>0.21952019812794513</v>
      </c>
      <c r="F124" s="50">
        <v>0.17963209376381101</v>
      </c>
      <c r="G124" s="50">
        <v>0.18719735578601882</v>
      </c>
      <c r="H124" s="68">
        <v>0.28815366143961613</v>
      </c>
    </row>
    <row r="125" spans="2:8" ht="14.25" customHeight="1" thickTop="1" x14ac:dyDescent="0.3">
      <c r="B125" s="52" t="s">
        <v>113</v>
      </c>
    </row>
    <row r="127" spans="2:8" ht="14.25" customHeight="1" x14ac:dyDescent="0.3">
      <c r="B127" s="2"/>
    </row>
    <row r="128" spans="2:8" ht="14.25" customHeight="1" x14ac:dyDescent="0.3">
      <c r="B128" s="2"/>
    </row>
    <row r="129" spans="2:9" ht="14.25" customHeight="1" x14ac:dyDescent="0.3">
      <c r="B129" s="3" t="s">
        <v>672</v>
      </c>
    </row>
    <row r="130" spans="2:9" ht="14.25" customHeight="1" thickBot="1" x14ac:dyDescent="0.35">
      <c r="B130" s="2"/>
    </row>
    <row r="131" spans="2:9" ht="28.5" customHeight="1" thickBot="1" x14ac:dyDescent="0.35">
      <c r="B131" s="53" t="s">
        <v>37</v>
      </c>
      <c r="C131" s="54" t="s">
        <v>245</v>
      </c>
      <c r="D131" s="54" t="s">
        <v>246</v>
      </c>
      <c r="E131" s="54" t="s">
        <v>250</v>
      </c>
      <c r="F131" s="55" t="s">
        <v>1</v>
      </c>
    </row>
    <row r="132" spans="2:9" ht="14.25" customHeight="1" thickTop="1" thickBot="1" x14ac:dyDescent="0.35">
      <c r="B132" s="57" t="s">
        <v>57</v>
      </c>
      <c r="C132" s="16">
        <v>337.25786376779314</v>
      </c>
      <c r="D132" s="16">
        <v>149.74213623220697</v>
      </c>
      <c r="E132" s="16">
        <v>110.99999999999997</v>
      </c>
      <c r="F132" s="60">
        <f t="shared" ref="F132" si="9">SUM(A132:E132)</f>
        <v>598.00000000000011</v>
      </c>
    </row>
    <row r="133" spans="2:9" ht="14.25" customHeight="1" thickTop="1" thickBot="1" x14ac:dyDescent="0.35">
      <c r="B133" s="51" t="s">
        <v>114</v>
      </c>
      <c r="C133" s="47">
        <v>762.17306359807128</v>
      </c>
      <c r="D133" s="47">
        <v>505.69477011532319</v>
      </c>
      <c r="E133" s="47">
        <v>323.00296960393285</v>
      </c>
      <c r="F133" s="58">
        <v>1590.8708033173273</v>
      </c>
    </row>
    <row r="134" spans="2:9" ht="14.25" customHeight="1" thickTop="1" thickBot="1" x14ac:dyDescent="0.35">
      <c r="B134" s="64" t="s">
        <v>158</v>
      </c>
      <c r="C134" s="49"/>
      <c r="D134" s="49"/>
      <c r="E134" s="49"/>
      <c r="F134" s="65"/>
    </row>
    <row r="135" spans="2:9" ht="14.25" customHeight="1" thickTop="1" x14ac:dyDescent="0.3">
      <c r="B135" s="57" t="s">
        <v>111</v>
      </c>
      <c r="C135" s="44">
        <v>302.75899545714486</v>
      </c>
      <c r="D135" s="44">
        <v>136.35623908439163</v>
      </c>
      <c r="E135" s="44">
        <v>113.53345696907994</v>
      </c>
      <c r="F135" s="60">
        <v>552.64869151061646</v>
      </c>
    </row>
    <row r="136" spans="2:9" ht="14.25" customHeight="1" x14ac:dyDescent="0.3">
      <c r="B136" s="57" t="s">
        <v>156</v>
      </c>
      <c r="C136" s="44">
        <v>259.71201374629374</v>
      </c>
      <c r="D136" s="44">
        <v>167.51900843038356</v>
      </c>
      <c r="E136" s="44">
        <v>51.721510807218124</v>
      </c>
      <c r="F136" s="61">
        <v>478.95253298389537</v>
      </c>
    </row>
    <row r="137" spans="2:9" ht="14.25" customHeight="1" thickBot="1" x14ac:dyDescent="0.35">
      <c r="B137" s="62" t="s">
        <v>214</v>
      </c>
      <c r="C137" s="48">
        <f>C136+C135</f>
        <v>562.4710092034386</v>
      </c>
      <c r="D137" s="48">
        <f t="shared" ref="D137:F137" si="10">D136+D135</f>
        <v>303.8752475147752</v>
      </c>
      <c r="E137" s="48">
        <f t="shared" si="10"/>
        <v>165.25496777629806</v>
      </c>
      <c r="F137" s="63">
        <f t="shared" si="10"/>
        <v>1031.6012244945118</v>
      </c>
      <c r="G137" s="6"/>
      <c r="I137" s="6"/>
    </row>
    <row r="138" spans="2:9" ht="14.25" customHeight="1" thickTop="1" x14ac:dyDescent="0.3">
      <c r="B138" s="64" t="s">
        <v>157</v>
      </c>
      <c r="C138" s="49"/>
      <c r="D138" s="49"/>
      <c r="E138" s="49"/>
      <c r="F138" s="65"/>
    </row>
    <row r="139" spans="2:9" ht="14.25" customHeight="1" x14ac:dyDescent="0.3">
      <c r="B139" s="57" t="s">
        <v>111</v>
      </c>
      <c r="C139" s="44">
        <v>54.703834268146487</v>
      </c>
      <c r="D139" s="44">
        <v>48.199864120446286</v>
      </c>
      <c r="E139" s="44">
        <v>54.319427333367464</v>
      </c>
      <c r="F139" s="61">
        <v>52.951425546419962</v>
      </c>
    </row>
    <row r="140" spans="2:9" ht="14.25" customHeight="1" x14ac:dyDescent="0.3">
      <c r="B140" s="57" t="s">
        <v>156</v>
      </c>
      <c r="C140" s="44">
        <v>39.143903188167712</v>
      </c>
      <c r="D140" s="44">
        <v>39.144208938242294</v>
      </c>
      <c r="E140" s="44">
        <v>20.272365567286549</v>
      </c>
      <c r="F140" s="61">
        <v>37.316302936451159</v>
      </c>
    </row>
    <row r="141" spans="2:9" ht="14.25" customHeight="1" thickBot="1" x14ac:dyDescent="0.35">
      <c r="B141" s="57" t="s">
        <v>112</v>
      </c>
      <c r="C141" s="44">
        <v>50.06714328599255</v>
      </c>
      <c r="D141" s="44">
        <v>45.09893431983965</v>
      </c>
      <c r="E141" s="44">
        <v>49.011769226920983</v>
      </c>
      <c r="F141" s="61">
        <v>48.4918575961727</v>
      </c>
    </row>
    <row r="142" spans="2:9" ht="14.25" customHeight="1" thickTop="1" x14ac:dyDescent="0.3">
      <c r="B142" s="64" t="s">
        <v>152</v>
      </c>
      <c r="C142" s="49"/>
      <c r="D142" s="49"/>
      <c r="E142" s="49"/>
      <c r="F142" s="65"/>
    </row>
    <row r="143" spans="2:9" ht="14.25" customHeight="1" x14ac:dyDescent="0.3">
      <c r="B143" s="57" t="s">
        <v>153</v>
      </c>
      <c r="C143" s="31">
        <v>0.92535544331628861</v>
      </c>
      <c r="D143" s="31">
        <v>0.85936429161607697</v>
      </c>
      <c r="E143" s="31">
        <v>0.90380261922465022</v>
      </c>
      <c r="F143" s="66">
        <v>0.9024528919869288</v>
      </c>
    </row>
    <row r="144" spans="2:9" ht="14.25" customHeight="1" x14ac:dyDescent="0.3">
      <c r="B144" s="57" t="s">
        <v>154</v>
      </c>
      <c r="C144" s="31">
        <v>0.45849214678181138</v>
      </c>
      <c r="D144" s="31">
        <v>0.50415443217384337</v>
      </c>
      <c r="E144" s="31">
        <v>0.71705945059619791</v>
      </c>
      <c r="F144" s="66">
        <v>0.51329369441187644</v>
      </c>
    </row>
    <row r="145" spans="2:6" ht="14.25" customHeight="1" thickBot="1" x14ac:dyDescent="0.35">
      <c r="B145" s="67" t="s">
        <v>155</v>
      </c>
      <c r="C145" s="50">
        <v>0.37375182586889971</v>
      </c>
      <c r="D145" s="50">
        <v>0.39132520364562107</v>
      </c>
      <c r="E145" s="50">
        <v>0.22875525817917411</v>
      </c>
      <c r="F145" s="68">
        <v>0.3556196123574849</v>
      </c>
    </row>
    <row r="146" spans="2:6" ht="14.25" customHeight="1" thickTop="1" x14ac:dyDescent="0.3">
      <c r="B146" s="64" t="s">
        <v>285</v>
      </c>
      <c r="C146" s="49"/>
      <c r="D146" s="49"/>
      <c r="E146" s="49"/>
      <c r="F146" s="65"/>
    </row>
    <row r="147" spans="2:6" ht="14.25" customHeight="1" x14ac:dyDescent="0.3">
      <c r="B147" s="57" t="s">
        <v>144</v>
      </c>
      <c r="C147" s="139">
        <v>21.45694497687532</v>
      </c>
      <c r="D147" s="139">
        <v>0</v>
      </c>
      <c r="E147" s="139">
        <v>0</v>
      </c>
      <c r="F147" s="140">
        <v>21.45694497687532</v>
      </c>
    </row>
    <row r="148" spans="2:6" ht="14.25" customHeight="1" x14ac:dyDescent="0.3">
      <c r="B148" s="57" t="s">
        <v>145</v>
      </c>
      <c r="C148" s="139">
        <v>161.45545405809287</v>
      </c>
      <c r="D148" s="139">
        <v>78.110417775640826</v>
      </c>
      <c r="E148" s="139">
        <v>74.131084111949008</v>
      </c>
      <c r="F148" s="140">
        <v>313.6969559456827</v>
      </c>
    </row>
    <row r="149" spans="2:6" ht="14.25" customHeight="1" x14ac:dyDescent="0.3">
      <c r="B149" s="57" t="s">
        <v>146</v>
      </c>
      <c r="C149" s="139">
        <v>38.69944714644339</v>
      </c>
      <c r="D149" s="139">
        <v>18.538124125932207</v>
      </c>
      <c r="E149" s="139">
        <v>2.5334569690799507</v>
      </c>
      <c r="F149" s="140">
        <v>59.771028241455546</v>
      </c>
    </row>
    <row r="150" spans="2:6" ht="14.25" customHeight="1" x14ac:dyDescent="0.3">
      <c r="B150" s="57" t="s">
        <v>147</v>
      </c>
      <c r="C150" s="139">
        <v>54.186431103195048</v>
      </c>
      <c r="D150" s="139">
        <v>0</v>
      </c>
      <c r="E150" s="139">
        <v>2.5334569690799507</v>
      </c>
      <c r="F150" s="140">
        <v>56.719888072274998</v>
      </c>
    </row>
    <row r="151" spans="2:6" ht="14.25" customHeight="1" x14ac:dyDescent="0.3">
      <c r="B151" s="57" t="s">
        <v>148</v>
      </c>
      <c r="C151" s="139">
        <v>0</v>
      </c>
      <c r="D151" s="139">
        <v>0</v>
      </c>
      <c r="E151" s="139">
        <v>0</v>
      </c>
      <c r="F151" s="140">
        <v>0</v>
      </c>
    </row>
    <row r="152" spans="2:6" ht="14.25" customHeight="1" x14ac:dyDescent="0.3">
      <c r="B152" s="57" t="s">
        <v>149</v>
      </c>
      <c r="C152" s="139">
        <v>15.46109540232214</v>
      </c>
      <c r="D152" s="139">
        <v>39.707697182818606</v>
      </c>
      <c r="E152" s="139">
        <v>3.872516111850977</v>
      </c>
      <c r="F152" s="140">
        <v>59.041308696991727</v>
      </c>
    </row>
    <row r="153" spans="2:6" ht="14.25" customHeight="1" x14ac:dyDescent="0.3">
      <c r="B153" s="57" t="s">
        <v>150</v>
      </c>
      <c r="C153" s="139">
        <v>0</v>
      </c>
      <c r="D153" s="139">
        <v>0</v>
      </c>
      <c r="E153" s="139">
        <v>0</v>
      </c>
      <c r="F153" s="140">
        <v>0</v>
      </c>
    </row>
    <row r="154" spans="2:6" ht="14.25" customHeight="1" thickBot="1" x14ac:dyDescent="0.35">
      <c r="B154" s="69" t="s">
        <v>151</v>
      </c>
      <c r="C154" s="141">
        <v>11.499622770216082</v>
      </c>
      <c r="D154" s="141">
        <v>0</v>
      </c>
      <c r="E154" s="141">
        <v>30.462942807120058</v>
      </c>
      <c r="F154" s="142">
        <v>41.962565577336136</v>
      </c>
    </row>
    <row r="155" spans="2:6" ht="14.25" customHeight="1" thickTop="1" x14ac:dyDescent="0.3">
      <c r="B155" s="64" t="s">
        <v>278</v>
      </c>
      <c r="C155" s="49"/>
      <c r="D155" s="49"/>
      <c r="E155" s="49"/>
      <c r="F155" s="65"/>
    </row>
    <row r="156" spans="2:6" ht="14.25" customHeight="1" x14ac:dyDescent="0.3">
      <c r="B156" s="57" t="s">
        <v>279</v>
      </c>
      <c r="C156" s="139">
        <v>11.499622770216082</v>
      </c>
      <c r="D156" s="139">
        <v>0</v>
      </c>
      <c r="E156" s="139">
        <v>16.872516111850977</v>
      </c>
      <c r="F156" s="140">
        <v>28.372138882067059</v>
      </c>
    </row>
    <row r="157" spans="2:6" ht="14.25" customHeight="1" x14ac:dyDescent="0.3">
      <c r="B157" s="57" t="s">
        <v>280</v>
      </c>
      <c r="C157" s="139">
        <v>0</v>
      </c>
      <c r="D157" s="139">
        <v>0</v>
      </c>
      <c r="E157" s="139">
        <v>13.590426695269082</v>
      </c>
      <c r="F157" s="140">
        <v>13.590426695269082</v>
      </c>
    </row>
    <row r="158" spans="2:6" ht="14.25" customHeight="1" x14ac:dyDescent="0.3">
      <c r="B158" s="57" t="s">
        <v>281</v>
      </c>
      <c r="C158" s="139">
        <v>0</v>
      </c>
      <c r="D158" s="139">
        <v>13.789891928093626</v>
      </c>
      <c r="E158" s="139">
        <v>0</v>
      </c>
      <c r="F158" s="140">
        <v>13.789891928093626</v>
      </c>
    </row>
    <row r="159" spans="2:6" ht="14.25" customHeight="1" x14ac:dyDescent="0.3">
      <c r="B159" s="57" t="s">
        <v>282</v>
      </c>
      <c r="C159" s="139">
        <v>7.9378731335143033</v>
      </c>
      <c r="D159" s="139">
        <v>0</v>
      </c>
      <c r="E159" s="139">
        <v>3.872516111850977</v>
      </c>
      <c r="F159" s="140">
        <v>11.810389245365281</v>
      </c>
    </row>
    <row r="160" spans="2:6" ht="14.25" customHeight="1" thickBot="1" x14ac:dyDescent="0.35">
      <c r="B160" s="69" t="s">
        <v>283</v>
      </c>
      <c r="C160" s="141">
        <v>7.5232222688078352</v>
      </c>
      <c r="D160" s="141">
        <v>25.917805254724982</v>
      </c>
      <c r="E160" s="141">
        <v>0</v>
      </c>
      <c r="F160" s="142">
        <v>33.441027523532824</v>
      </c>
    </row>
    <row r="161" spans="2:6" ht="14.25" customHeight="1" thickTop="1" x14ac:dyDescent="0.3">
      <c r="B161" s="64" t="s">
        <v>286</v>
      </c>
      <c r="C161" s="49"/>
      <c r="D161" s="49"/>
      <c r="E161" s="49"/>
      <c r="F161" s="65"/>
    </row>
    <row r="162" spans="2:6" ht="14.25" customHeight="1" x14ac:dyDescent="0.3">
      <c r="B162" s="57" t="s">
        <v>144</v>
      </c>
      <c r="C162" s="139">
        <v>0</v>
      </c>
      <c r="D162" s="139">
        <v>0</v>
      </c>
      <c r="E162" s="139">
        <v>0</v>
      </c>
      <c r="F162" s="140">
        <v>0</v>
      </c>
    </row>
    <row r="163" spans="2:6" ht="14.25" customHeight="1" x14ac:dyDescent="0.3">
      <c r="B163" s="57" t="s">
        <v>145</v>
      </c>
      <c r="C163" s="139">
        <v>130.93156832768625</v>
      </c>
      <c r="D163" s="139">
        <v>50.815042953517008</v>
      </c>
      <c r="E163" s="139">
        <v>8.1274838881490297</v>
      </c>
      <c r="F163" s="140">
        <v>189.8740951693523</v>
      </c>
    </row>
    <row r="164" spans="2:6" ht="14.25" customHeight="1" x14ac:dyDescent="0.3">
      <c r="B164" s="57" t="s">
        <v>146</v>
      </c>
      <c r="C164" s="139">
        <v>86.44853306457415</v>
      </c>
      <c r="D164" s="139">
        <v>69.461127336594018</v>
      </c>
      <c r="E164" s="139">
        <v>34.39909148891568</v>
      </c>
      <c r="F164" s="140">
        <v>190.30875189008387</v>
      </c>
    </row>
    <row r="165" spans="2:6" ht="14.25" customHeight="1" x14ac:dyDescent="0.3">
      <c r="B165" s="57" t="s">
        <v>147</v>
      </c>
      <c r="C165" s="139">
        <v>27.577030680347548</v>
      </c>
      <c r="D165" s="139">
        <v>47.656958318453619</v>
      </c>
      <c r="E165" s="139">
        <v>0</v>
      </c>
      <c r="F165" s="140">
        <v>75.233988998801195</v>
      </c>
    </row>
    <row r="166" spans="2:6" ht="14.25" customHeight="1" x14ac:dyDescent="0.3">
      <c r="B166" s="57" t="s">
        <v>148</v>
      </c>
      <c r="C166" s="139">
        <v>0</v>
      </c>
      <c r="D166" s="139">
        <v>0</v>
      </c>
      <c r="E166" s="139">
        <v>2.5334569690799507</v>
      </c>
      <c r="F166" s="140">
        <v>2.5334569690799507</v>
      </c>
    </row>
    <row r="167" spans="2:6" ht="14.25" customHeight="1" x14ac:dyDescent="0.3">
      <c r="B167" s="57" t="s">
        <v>149</v>
      </c>
      <c r="C167" s="139">
        <v>7.5232222688078387</v>
      </c>
      <c r="D167" s="139">
        <v>0</v>
      </c>
      <c r="E167" s="139">
        <v>6.4059730809309272</v>
      </c>
      <c r="F167" s="140">
        <v>13.929195349738769</v>
      </c>
    </row>
    <row r="168" spans="2:6" ht="14.25" customHeight="1" x14ac:dyDescent="0.3">
      <c r="B168" s="57" t="s">
        <v>150</v>
      </c>
      <c r="C168" s="139">
        <v>7.523222268807837</v>
      </c>
      <c r="D168" s="139">
        <v>0</v>
      </c>
      <c r="E168" s="139">
        <v>0</v>
      </c>
      <c r="F168" s="140">
        <v>7.523222268807837</v>
      </c>
    </row>
    <row r="169" spans="2:6" ht="14.25" customHeight="1" thickBot="1" x14ac:dyDescent="0.35">
      <c r="B169" s="69" t="s">
        <v>151</v>
      </c>
      <c r="C169" s="141">
        <v>0</v>
      </c>
      <c r="D169" s="141">
        <v>0</v>
      </c>
      <c r="E169" s="141">
        <v>0</v>
      </c>
      <c r="F169" s="142">
        <v>0</v>
      </c>
    </row>
    <row r="170" spans="2:6" ht="14.25" customHeight="1" thickTop="1" x14ac:dyDescent="0.3">
      <c r="B170" s="64" t="s">
        <v>284</v>
      </c>
      <c r="C170" s="49"/>
      <c r="D170" s="49"/>
      <c r="E170" s="49"/>
      <c r="F170" s="65"/>
    </row>
    <row r="171" spans="2:6" ht="14.25" customHeight="1" x14ac:dyDescent="0.3">
      <c r="B171" s="57" t="s">
        <v>279</v>
      </c>
      <c r="C171" s="139">
        <v>0</v>
      </c>
      <c r="D171" s="139">
        <v>0</v>
      </c>
      <c r="E171" s="139">
        <v>0</v>
      </c>
      <c r="F171" s="140">
        <v>0</v>
      </c>
    </row>
    <row r="172" spans="2:6" ht="14.25" customHeight="1" x14ac:dyDescent="0.3">
      <c r="B172" s="57" t="s">
        <v>280</v>
      </c>
      <c r="C172" s="139">
        <v>0</v>
      </c>
      <c r="D172" s="139">
        <v>0</v>
      </c>
      <c r="E172" s="139">
        <v>0</v>
      </c>
      <c r="F172" s="140">
        <v>0</v>
      </c>
    </row>
    <row r="173" spans="2:6" ht="14.25" customHeight="1" x14ac:dyDescent="0.3">
      <c r="B173" s="57" t="s">
        <v>281</v>
      </c>
      <c r="C173" s="139">
        <v>0</v>
      </c>
      <c r="D173" s="139">
        <v>0</v>
      </c>
      <c r="E173" s="139">
        <v>8.939430050010877</v>
      </c>
      <c r="F173" s="140">
        <v>8.9394300500108752</v>
      </c>
    </row>
    <row r="174" spans="2:6" ht="14.25" customHeight="1" x14ac:dyDescent="0.3">
      <c r="B174" s="57" t="s">
        <v>282</v>
      </c>
      <c r="C174" s="139">
        <v>0</v>
      </c>
      <c r="D174" s="139">
        <v>0</v>
      </c>
      <c r="E174" s="139">
        <v>0</v>
      </c>
      <c r="F174" s="140">
        <v>0</v>
      </c>
    </row>
    <row r="175" spans="2:6" ht="14.25" customHeight="1" thickBot="1" x14ac:dyDescent="0.35">
      <c r="B175" s="69" t="s">
        <v>283</v>
      </c>
      <c r="C175" s="141">
        <v>15.04644453761567</v>
      </c>
      <c r="D175" s="141">
        <v>0</v>
      </c>
      <c r="E175" s="141">
        <v>0</v>
      </c>
      <c r="F175" s="142">
        <v>15.04644453761567</v>
      </c>
    </row>
    <row r="176" spans="2:6" ht="13.5" customHeight="1" thickTop="1" x14ac:dyDescent="0.3">
      <c r="B176" s="64" t="s">
        <v>291</v>
      </c>
      <c r="C176" s="49"/>
      <c r="D176" s="49"/>
      <c r="E176" s="49"/>
      <c r="F176" s="65"/>
    </row>
    <row r="177" spans="2:6" ht="14.25" customHeight="1" x14ac:dyDescent="0.3">
      <c r="B177" s="57" t="s">
        <v>296</v>
      </c>
      <c r="C177" s="31">
        <v>0.24970448271897727</v>
      </c>
      <c r="D177" s="31">
        <v>0.23996612227021225</v>
      </c>
      <c r="E177" s="31">
        <v>0.26681991650187803</v>
      </c>
      <c r="F177" s="66">
        <v>0.25044289451313223</v>
      </c>
    </row>
    <row r="178" spans="2:6" ht="14.25" customHeight="1" x14ac:dyDescent="0.3">
      <c r="B178" s="57" t="s">
        <v>292</v>
      </c>
      <c r="C178" s="31">
        <v>0.17037414823100594</v>
      </c>
      <c r="D178" s="31">
        <v>0.35654379052650531</v>
      </c>
      <c r="E178" s="31">
        <v>0.28816077952702268</v>
      </c>
      <c r="F178" s="66">
        <v>0.23885534557677815</v>
      </c>
    </row>
    <row r="179" spans="2:6" ht="14.25" customHeight="1" x14ac:dyDescent="0.3">
      <c r="B179" s="57" t="s">
        <v>293</v>
      </c>
      <c r="C179" s="31">
        <v>2.2307032917659956E-2</v>
      </c>
      <c r="D179" s="31">
        <v>0</v>
      </c>
      <c r="E179" s="31">
        <v>0</v>
      </c>
      <c r="F179" s="66">
        <v>1.2580639245498055E-2</v>
      </c>
    </row>
    <row r="180" spans="2:6" ht="14.25" customHeight="1" x14ac:dyDescent="0.3">
      <c r="B180" s="57" t="s">
        <v>294</v>
      </c>
      <c r="C180" s="31">
        <v>0.11403838153121555</v>
      </c>
      <c r="D180" s="31">
        <v>0.12380031828305768</v>
      </c>
      <c r="E180" s="31">
        <v>0.17482858631469303</v>
      </c>
      <c r="F180" s="66">
        <v>0.12776661897929339</v>
      </c>
    </row>
    <row r="181" spans="2:6" ht="14.25" customHeight="1" thickBot="1" x14ac:dyDescent="0.35">
      <c r="B181" s="67" t="s">
        <v>295</v>
      </c>
      <c r="C181" s="50">
        <v>0.44357595460114113</v>
      </c>
      <c r="D181" s="50">
        <v>0.27968976892022485</v>
      </c>
      <c r="E181" s="50">
        <v>0.27019071765640629</v>
      </c>
      <c r="F181" s="68">
        <v>0.37035450168529827</v>
      </c>
    </row>
    <row r="182" spans="2:6" ht="14.25" customHeight="1" thickTop="1" x14ac:dyDescent="0.3">
      <c r="B182" s="52" t="s">
        <v>113</v>
      </c>
    </row>
    <row r="184" spans="2:6" s="58" customFormat="1" ht="14.25" customHeight="1" x14ac:dyDescent="0.3"/>
    <row r="188" spans="2:6" ht="14.25" customHeight="1" x14ac:dyDescent="0.3">
      <c r="B188" s="3" t="s">
        <v>130</v>
      </c>
    </row>
    <row r="189" spans="2:6" ht="14.25" customHeight="1" thickBot="1" x14ac:dyDescent="0.35"/>
    <row r="190" spans="2:6" ht="25.5" customHeight="1" thickBot="1" x14ac:dyDescent="0.35">
      <c r="B190" s="56" t="s">
        <v>37</v>
      </c>
      <c r="C190" s="54" t="s">
        <v>8</v>
      </c>
      <c r="D190" s="54" t="s">
        <v>7</v>
      </c>
      <c r="E190" s="55" t="s">
        <v>46</v>
      </c>
    </row>
    <row r="191" spans="2:6" ht="14.25" customHeight="1" x14ac:dyDescent="0.3">
      <c r="B191" s="57" t="s">
        <v>57</v>
      </c>
      <c r="C191" s="16">
        <v>2220.9999999999995</v>
      </c>
      <c r="D191" s="16">
        <v>598.00000000000011</v>
      </c>
      <c r="E191" s="58">
        <f>SUM(C191:D191)</f>
        <v>2818.9999999999995</v>
      </c>
    </row>
    <row r="192" spans="2:6" ht="14.25" customHeight="1" thickBot="1" x14ac:dyDescent="0.35">
      <c r="B192" s="57" t="s">
        <v>116</v>
      </c>
      <c r="C192" s="16">
        <v>4550.5142365190677</v>
      </c>
      <c r="D192" s="16">
        <v>508.82745999378312</v>
      </c>
      <c r="E192" s="58">
        <f>SUM(C192:D192)</f>
        <v>5059.3416965128508</v>
      </c>
    </row>
    <row r="193" spans="2:5" ht="14.25" customHeight="1" thickTop="1" x14ac:dyDescent="0.3">
      <c r="B193" s="64" t="s">
        <v>159</v>
      </c>
      <c r="C193" s="49"/>
      <c r="D193" s="49"/>
      <c r="E193" s="58"/>
    </row>
    <row r="194" spans="2:5" ht="14.25" customHeight="1" x14ac:dyDescent="0.3">
      <c r="B194" s="57" t="s">
        <v>287</v>
      </c>
      <c r="C194" s="44">
        <v>2349.711571720251</v>
      </c>
      <c r="D194" s="44">
        <v>188.38945504007222</v>
      </c>
      <c r="E194" s="58">
        <f t="shared" ref="E194:E206" si="11">SUM(C194:D194)</f>
        <v>2538.1010267603233</v>
      </c>
    </row>
    <row r="195" spans="2:5" ht="14.25" customHeight="1" x14ac:dyDescent="0.3">
      <c r="B195" s="57" t="s">
        <v>117</v>
      </c>
      <c r="C195" s="44">
        <v>162.84673959730887</v>
      </c>
      <c r="D195" s="44">
        <v>9.4665430309200485</v>
      </c>
      <c r="E195" s="58">
        <f t="shared" si="11"/>
        <v>172.3132826282289</v>
      </c>
    </row>
    <row r="196" spans="2:5" ht="14.25" customHeight="1" x14ac:dyDescent="0.3">
      <c r="B196" s="57" t="s">
        <v>118</v>
      </c>
      <c r="C196" s="16">
        <v>562.14789683948379</v>
      </c>
      <c r="D196" s="16">
        <v>24.499622770216085</v>
      </c>
      <c r="E196" s="58">
        <f t="shared" si="11"/>
        <v>586.64751960969988</v>
      </c>
    </row>
    <row r="197" spans="2:5" ht="14.25" customHeight="1" x14ac:dyDescent="0.3">
      <c r="B197" s="57" t="s">
        <v>119</v>
      </c>
      <c r="C197" s="16">
        <v>542.50492952748277</v>
      </c>
      <c r="D197" s="16">
        <v>15.372138882067063</v>
      </c>
      <c r="E197" s="58">
        <f t="shared" si="11"/>
        <v>557.87706840954979</v>
      </c>
    </row>
    <row r="198" spans="2:5" ht="14.25" customHeight="1" x14ac:dyDescent="0.3">
      <c r="B198" s="57" t="s">
        <v>120</v>
      </c>
      <c r="C198" s="16">
        <v>518.60669514663937</v>
      </c>
      <c r="D198" s="16">
        <v>69.752871374639597</v>
      </c>
      <c r="E198" s="58">
        <f t="shared" si="11"/>
        <v>588.35956652127902</v>
      </c>
    </row>
    <row r="199" spans="2:5" ht="14.25" customHeight="1" x14ac:dyDescent="0.3">
      <c r="B199" s="57" t="s">
        <v>121</v>
      </c>
      <c r="C199" s="16">
        <v>176.78787566711685</v>
      </c>
      <c r="D199" s="16">
        <v>39</v>
      </c>
      <c r="E199" s="58">
        <f t="shared" si="11"/>
        <v>215.78787566711685</v>
      </c>
    </row>
    <row r="200" spans="2:5" ht="14.25" customHeight="1" x14ac:dyDescent="0.3">
      <c r="B200" s="57" t="s">
        <v>122</v>
      </c>
      <c r="C200" s="16">
        <v>56.687439603560364</v>
      </c>
      <c r="D200" s="16">
        <v>0</v>
      </c>
      <c r="E200" s="58">
        <f t="shared" si="11"/>
        <v>56.687439603560364</v>
      </c>
    </row>
    <row r="201" spans="2:5" ht="14.25" customHeight="1" x14ac:dyDescent="0.3">
      <c r="B201" s="57" t="s">
        <v>123</v>
      </c>
      <c r="C201" s="16">
        <v>37.60208745335953</v>
      </c>
      <c r="D201" s="16">
        <v>24.499622770216085</v>
      </c>
      <c r="E201" s="58">
        <f t="shared" si="11"/>
        <v>62.101710223575616</v>
      </c>
    </row>
    <row r="202" spans="2:5" ht="14.25" customHeight="1" x14ac:dyDescent="0.3">
      <c r="B202" s="57" t="s">
        <v>124</v>
      </c>
      <c r="C202" s="16">
        <v>79.493792333094717</v>
      </c>
      <c r="D202" s="16">
        <v>0</v>
      </c>
      <c r="E202" s="58">
        <f t="shared" si="11"/>
        <v>79.493792333094717</v>
      </c>
    </row>
    <row r="203" spans="2:5" ht="14.25" customHeight="1" x14ac:dyDescent="0.3">
      <c r="B203" s="57" t="s">
        <v>125</v>
      </c>
      <c r="C203" s="16">
        <v>0</v>
      </c>
      <c r="D203" s="16">
        <v>126.34758335543597</v>
      </c>
      <c r="E203" s="58">
        <f t="shared" si="11"/>
        <v>126.34758335543597</v>
      </c>
    </row>
    <row r="204" spans="2:5" ht="14.25" customHeight="1" thickBot="1" x14ac:dyDescent="0.35">
      <c r="B204" s="57" t="s">
        <v>126</v>
      </c>
      <c r="C204" s="16">
        <v>64.125208630768554</v>
      </c>
      <c r="D204" s="16">
        <v>11.499622770216085</v>
      </c>
      <c r="E204" s="58">
        <f t="shared" si="11"/>
        <v>75.624831400984647</v>
      </c>
    </row>
    <row r="205" spans="2:5" ht="14.25" customHeight="1" thickTop="1" x14ac:dyDescent="0.3">
      <c r="B205" s="59" t="s">
        <v>115</v>
      </c>
      <c r="C205" s="47">
        <v>980.78030116266189</v>
      </c>
      <c r="D205" s="47">
        <v>149.56433798668843</v>
      </c>
      <c r="E205" s="58">
        <f t="shared" si="11"/>
        <v>1130.3446391493503</v>
      </c>
    </row>
    <row r="206" spans="2:5" ht="14.25" customHeight="1" thickBot="1" x14ac:dyDescent="0.35">
      <c r="B206" s="69" t="s">
        <v>680</v>
      </c>
      <c r="C206" s="72">
        <v>27733.362505083212</v>
      </c>
      <c r="D206" s="72">
        <v>4474.8116341184877</v>
      </c>
      <c r="E206" s="58">
        <f t="shared" si="11"/>
        <v>32208.174139201699</v>
      </c>
    </row>
    <row r="207" spans="2:5" ht="14.25" customHeight="1" x14ac:dyDescent="0.3">
      <c r="B207" s="7"/>
      <c r="C207" s="18"/>
      <c r="D207" s="18"/>
      <c r="E207" s="18"/>
    </row>
    <row r="208" spans="2:5" ht="14.25" customHeight="1" x14ac:dyDescent="0.3">
      <c r="B208" s="7"/>
      <c r="C208" s="18"/>
      <c r="D208" s="18"/>
      <c r="E208" s="18"/>
    </row>
    <row r="210" spans="2:8" ht="14.25" customHeight="1" x14ac:dyDescent="0.3">
      <c r="B210" s="3" t="s">
        <v>128</v>
      </c>
    </row>
    <row r="211" spans="2:8" ht="14.25" customHeight="1" thickBot="1" x14ac:dyDescent="0.35"/>
    <row r="212" spans="2:8" ht="31.5" customHeight="1" thickBot="1" x14ac:dyDescent="0.35">
      <c r="B212" s="56" t="s">
        <v>33</v>
      </c>
      <c r="C212" s="54" t="s">
        <v>245</v>
      </c>
      <c r="D212" s="54" t="s">
        <v>246</v>
      </c>
      <c r="E212" s="54" t="s">
        <v>247</v>
      </c>
      <c r="F212" s="54" t="s">
        <v>248</v>
      </c>
      <c r="G212" s="54" t="s">
        <v>249</v>
      </c>
      <c r="H212" s="55" t="s">
        <v>1</v>
      </c>
    </row>
    <row r="213" spans="2:8" ht="14.25" customHeight="1" x14ac:dyDescent="0.3">
      <c r="B213" s="57" t="s">
        <v>57</v>
      </c>
      <c r="C213" s="16">
        <v>444.50690209230385</v>
      </c>
      <c r="D213" s="16">
        <v>441.78887736118099</v>
      </c>
      <c r="E213" s="16">
        <v>452.32651913379618</v>
      </c>
      <c r="F213" s="16">
        <v>440.2434737287864</v>
      </c>
      <c r="G213" s="16">
        <v>442.13422768393247</v>
      </c>
      <c r="H213" s="61">
        <f>SUM(C213:G213)</f>
        <v>2220.9999999999995</v>
      </c>
    </row>
    <row r="214" spans="2:8" ht="14.25" customHeight="1" thickBot="1" x14ac:dyDescent="0.35">
      <c r="B214" s="57" t="s">
        <v>116</v>
      </c>
      <c r="C214" s="16">
        <v>41.567930313050034</v>
      </c>
      <c r="D214" s="16">
        <v>157.27031390532971</v>
      </c>
      <c r="E214" s="16">
        <v>297.48584859421965</v>
      </c>
      <c r="F214" s="16">
        <v>899.33087336722758</v>
      </c>
      <c r="G214" s="16">
        <v>3154.8592703392405</v>
      </c>
      <c r="H214" s="58">
        <v>4550.5142365190677</v>
      </c>
    </row>
    <row r="215" spans="2:8" ht="14.25" customHeight="1" thickTop="1" x14ac:dyDescent="0.3">
      <c r="B215" s="64" t="s">
        <v>159</v>
      </c>
      <c r="C215" s="49"/>
      <c r="D215" s="49"/>
      <c r="E215" s="49"/>
      <c r="F215" s="49"/>
      <c r="G215" s="49"/>
      <c r="H215" s="58"/>
    </row>
    <row r="216" spans="2:8" ht="14.25" customHeight="1" x14ac:dyDescent="0.3">
      <c r="B216" s="57" t="s">
        <v>287</v>
      </c>
      <c r="C216" s="44">
        <v>23.105732390148567</v>
      </c>
      <c r="D216" s="44">
        <v>151.31884599964343</v>
      </c>
      <c r="E216" s="44">
        <v>215.7010994496566</v>
      </c>
      <c r="F216" s="44">
        <v>603.85006811244205</v>
      </c>
      <c r="G216" s="44">
        <v>1355.7358257683604</v>
      </c>
      <c r="H216" s="58">
        <v>2349.711571720251</v>
      </c>
    </row>
    <row r="217" spans="2:8" ht="14.25" customHeight="1" x14ac:dyDescent="0.3">
      <c r="B217" s="57" t="s">
        <v>117</v>
      </c>
      <c r="C217" s="44">
        <v>0</v>
      </c>
      <c r="D217" s="44">
        <v>0</v>
      </c>
      <c r="E217" s="44">
        <v>0</v>
      </c>
      <c r="F217" s="44">
        <v>11.058696403241239</v>
      </c>
      <c r="G217" s="44">
        <v>151.78804319406763</v>
      </c>
      <c r="H217" s="58">
        <v>162.84673959730887</v>
      </c>
    </row>
    <row r="218" spans="2:8" ht="14.25" customHeight="1" x14ac:dyDescent="0.3">
      <c r="B218" s="57" t="s">
        <v>118</v>
      </c>
      <c r="C218" s="16">
        <v>0</v>
      </c>
      <c r="D218" s="16">
        <v>5.9514679056862789</v>
      </c>
      <c r="E218" s="16">
        <v>37.843621843303261</v>
      </c>
      <c r="F218" s="16">
        <v>51.71493375535858</v>
      </c>
      <c r="G218" s="16">
        <v>466.63787333513568</v>
      </c>
      <c r="H218" s="58">
        <v>562.14789683948379</v>
      </c>
    </row>
    <row r="219" spans="2:8" ht="14.25" customHeight="1" x14ac:dyDescent="0.3">
      <c r="B219" s="57" t="s">
        <v>119</v>
      </c>
      <c r="C219" s="16">
        <v>0</v>
      </c>
      <c r="D219" s="16">
        <v>0</v>
      </c>
      <c r="E219" s="16">
        <v>27.597153378445125</v>
      </c>
      <c r="F219" s="16">
        <v>75.958474101294527</v>
      </c>
      <c r="G219" s="16">
        <v>438.94930204774312</v>
      </c>
      <c r="H219" s="58">
        <v>542.50492952748277</v>
      </c>
    </row>
    <row r="220" spans="2:8" ht="14.25" customHeight="1" x14ac:dyDescent="0.3">
      <c r="B220" s="57" t="s">
        <v>120</v>
      </c>
      <c r="C220" s="16">
        <v>0</v>
      </c>
      <c r="D220" s="16">
        <v>0</v>
      </c>
      <c r="E220" s="16">
        <v>5.3148221437347685</v>
      </c>
      <c r="F220" s="16">
        <v>113.28446272063782</v>
      </c>
      <c r="G220" s="16">
        <v>400.00741028226679</v>
      </c>
      <c r="H220" s="58">
        <v>518.60669514663937</v>
      </c>
    </row>
    <row r="221" spans="2:8" ht="14.25" customHeight="1" x14ac:dyDescent="0.3">
      <c r="B221" s="57" t="s">
        <v>121</v>
      </c>
      <c r="C221" s="16">
        <v>0</v>
      </c>
      <c r="D221" s="16">
        <v>0</v>
      </c>
      <c r="E221" s="16">
        <v>0</v>
      </c>
      <c r="F221" s="16">
        <v>29.22441997221194</v>
      </c>
      <c r="G221" s="16">
        <v>147.56345569490492</v>
      </c>
      <c r="H221" s="58">
        <v>176.78787566711685</v>
      </c>
    </row>
    <row r="222" spans="2:8" ht="14.25" customHeight="1" x14ac:dyDescent="0.3">
      <c r="B222" s="57" t="s">
        <v>122</v>
      </c>
      <c r="C222" s="16">
        <v>0</v>
      </c>
      <c r="D222" s="16">
        <v>0</v>
      </c>
      <c r="E222" s="16">
        <v>0</v>
      </c>
      <c r="F222" s="16">
        <v>5.6316138797286559</v>
      </c>
      <c r="G222" s="16">
        <v>51.05582572383171</v>
      </c>
      <c r="H222" s="58">
        <v>56.687439603560364</v>
      </c>
    </row>
    <row r="223" spans="2:8" ht="14.25" customHeight="1" x14ac:dyDescent="0.3">
      <c r="B223" s="57" t="s">
        <v>123</v>
      </c>
      <c r="C223" s="16">
        <v>18.462197922901481</v>
      </c>
      <c r="D223" s="16">
        <v>0</v>
      </c>
      <c r="E223" s="16">
        <v>0</v>
      </c>
      <c r="F223" s="16">
        <v>0</v>
      </c>
      <c r="G223" s="16">
        <v>19.139889530458046</v>
      </c>
      <c r="H223" s="58">
        <v>37.60208745335953</v>
      </c>
    </row>
    <row r="224" spans="2:8" ht="14.25" customHeight="1" x14ac:dyDescent="0.3">
      <c r="B224" s="57" t="s">
        <v>124</v>
      </c>
      <c r="C224" s="16">
        <v>0</v>
      </c>
      <c r="D224" s="16">
        <v>0</v>
      </c>
      <c r="E224" s="16">
        <v>0</v>
      </c>
      <c r="F224" s="16">
        <v>0</v>
      </c>
      <c r="G224" s="16">
        <v>79.493792333094717</v>
      </c>
      <c r="H224" s="58">
        <v>79.493792333094717</v>
      </c>
    </row>
    <row r="225" spans="2:8" ht="14.25" customHeight="1" x14ac:dyDescent="0.3">
      <c r="B225" s="57" t="s">
        <v>125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58">
        <v>0</v>
      </c>
    </row>
    <row r="226" spans="2:8" ht="14.25" customHeight="1" thickBot="1" x14ac:dyDescent="0.35">
      <c r="B226" s="57" t="s">
        <v>126</v>
      </c>
      <c r="C226" s="16">
        <v>0</v>
      </c>
      <c r="D226" s="16">
        <v>0</v>
      </c>
      <c r="E226" s="16">
        <v>11.029151779079781</v>
      </c>
      <c r="F226" s="16">
        <v>8.6082044223126406</v>
      </c>
      <c r="G226" s="16">
        <v>44.487852429376133</v>
      </c>
      <c r="H226" s="58">
        <v>64.125208630768554</v>
      </c>
    </row>
    <row r="227" spans="2:8" ht="14.25" customHeight="1" thickTop="1" x14ac:dyDescent="0.3">
      <c r="B227" s="59" t="s">
        <v>115</v>
      </c>
      <c r="C227" s="47">
        <v>88.985448489999996</v>
      </c>
      <c r="D227" s="47">
        <v>230.85100962837168</v>
      </c>
      <c r="E227" s="47">
        <v>93.209031990641677</v>
      </c>
      <c r="F227" s="47">
        <v>217.28374598132555</v>
      </c>
      <c r="G227" s="47">
        <v>350.45106507232299</v>
      </c>
      <c r="H227" s="58">
        <v>980.78030116266189</v>
      </c>
    </row>
    <row r="228" spans="2:8" ht="14.25" customHeight="1" thickBot="1" x14ac:dyDescent="0.35">
      <c r="B228" s="69" t="s">
        <v>680</v>
      </c>
      <c r="C228" s="72">
        <v>1298.3284648970191</v>
      </c>
      <c r="D228" s="72">
        <v>4723.9250671114396</v>
      </c>
      <c r="E228" s="72">
        <v>3781.8405859999998</v>
      </c>
      <c r="F228" s="72">
        <v>8111.1153310747486</v>
      </c>
      <c r="G228" s="72">
        <v>9818.153056000001</v>
      </c>
      <c r="H228" s="73">
        <v>27733.362505083212</v>
      </c>
    </row>
    <row r="232" spans="2:8" ht="14.25" customHeight="1" x14ac:dyDescent="0.3">
      <c r="B232" s="3" t="s">
        <v>127</v>
      </c>
    </row>
    <row r="233" spans="2:8" ht="14.25" customHeight="1" thickBot="1" x14ac:dyDescent="0.35"/>
    <row r="234" spans="2:8" ht="33" customHeight="1" thickBot="1" x14ac:dyDescent="0.35">
      <c r="B234" s="56" t="s">
        <v>37</v>
      </c>
      <c r="C234" s="54" t="s">
        <v>245</v>
      </c>
      <c r="D234" s="54" t="s">
        <v>246</v>
      </c>
      <c r="E234" s="54" t="s">
        <v>250</v>
      </c>
      <c r="F234" s="55" t="s">
        <v>1</v>
      </c>
    </row>
    <row r="235" spans="2:8" ht="14.25" customHeight="1" thickTop="1" x14ac:dyDescent="0.3">
      <c r="B235" s="57" t="s">
        <v>57</v>
      </c>
      <c r="C235" s="16">
        <v>337.25786376779314</v>
      </c>
      <c r="D235" s="16">
        <v>149.74213623220697</v>
      </c>
      <c r="E235" s="16">
        <v>110.99999999999997</v>
      </c>
      <c r="F235" s="60">
        <f t="shared" ref="F235" si="12">SUM(A235:E235)</f>
        <v>598.00000000000011</v>
      </c>
    </row>
    <row r="236" spans="2:8" ht="14.25" customHeight="1" thickBot="1" x14ac:dyDescent="0.35">
      <c r="B236" s="57" t="s">
        <v>116</v>
      </c>
      <c r="C236" s="16">
        <v>68.997736621296511</v>
      </c>
      <c r="D236" s="16">
        <v>56.075230188778697</v>
      </c>
      <c r="E236" s="16">
        <v>383.75449318370795</v>
      </c>
      <c r="F236" s="58">
        <v>508.82745999378312</v>
      </c>
    </row>
    <row r="237" spans="2:8" ht="14.25" customHeight="1" thickTop="1" x14ac:dyDescent="0.3">
      <c r="B237" s="64" t="s">
        <v>159</v>
      </c>
      <c r="C237" s="49"/>
      <c r="D237" s="49"/>
      <c r="E237" s="49"/>
      <c r="F237" s="58"/>
    </row>
    <row r="238" spans="2:8" ht="14.25" customHeight="1" x14ac:dyDescent="0.3">
      <c r="B238" s="57" t="s">
        <v>287</v>
      </c>
      <c r="C238" s="44">
        <v>22.99924554043217</v>
      </c>
      <c r="D238" s="44">
        <v>27.579783856187248</v>
      </c>
      <c r="E238" s="44">
        <v>137.81042564345279</v>
      </c>
      <c r="F238" s="58">
        <v>188.38945504007222</v>
      </c>
    </row>
    <row r="239" spans="2:8" ht="14.25" customHeight="1" x14ac:dyDescent="0.3">
      <c r="B239" s="57" t="s">
        <v>117</v>
      </c>
      <c r="C239" s="44">
        <v>0</v>
      </c>
      <c r="D239" s="44">
        <v>0</v>
      </c>
      <c r="E239" s="44">
        <v>9.4665430309200485</v>
      </c>
      <c r="F239" s="58">
        <v>9.4665430309200485</v>
      </c>
    </row>
    <row r="240" spans="2:8" ht="14.25" customHeight="1" x14ac:dyDescent="0.3">
      <c r="B240" s="57" t="s">
        <v>118</v>
      </c>
      <c r="C240" s="16">
        <v>11.499622770216085</v>
      </c>
      <c r="D240" s="16">
        <v>0</v>
      </c>
      <c r="E240" s="16">
        <v>13</v>
      </c>
      <c r="F240" s="58">
        <v>24.499622770216085</v>
      </c>
    </row>
    <row r="241" spans="2:6" ht="14.25" customHeight="1" x14ac:dyDescent="0.3">
      <c r="B241" s="57" t="s">
        <v>119</v>
      </c>
      <c r="C241" s="16">
        <v>11.499622770216085</v>
      </c>
      <c r="D241" s="16">
        <v>0</v>
      </c>
      <c r="E241" s="16">
        <v>3.872516111850977</v>
      </c>
      <c r="F241" s="58">
        <v>15.372138882067063</v>
      </c>
    </row>
    <row r="242" spans="2:6" ht="14.25" customHeight="1" x14ac:dyDescent="0.3">
      <c r="B242" s="57" t="s">
        <v>120</v>
      </c>
      <c r="C242" s="16">
        <v>0</v>
      </c>
      <c r="D242" s="16">
        <v>18.5381241259322</v>
      </c>
      <c r="E242" s="16">
        <v>51.21474724870739</v>
      </c>
      <c r="F242" s="58">
        <v>69.752871374639597</v>
      </c>
    </row>
    <row r="243" spans="2:6" ht="14.25" customHeight="1" x14ac:dyDescent="0.3">
      <c r="B243" s="57" t="s">
        <v>121</v>
      </c>
      <c r="C243" s="16">
        <v>0</v>
      </c>
      <c r="D243" s="16">
        <v>0</v>
      </c>
      <c r="E243" s="16">
        <v>39</v>
      </c>
      <c r="F243" s="58">
        <v>39</v>
      </c>
    </row>
    <row r="244" spans="2:6" ht="14.25" customHeight="1" x14ac:dyDescent="0.3">
      <c r="B244" s="57" t="s">
        <v>122</v>
      </c>
      <c r="C244" s="16">
        <v>0</v>
      </c>
      <c r="D244" s="16">
        <v>0</v>
      </c>
      <c r="E244" s="16">
        <v>0</v>
      </c>
      <c r="F244" s="58">
        <v>0</v>
      </c>
    </row>
    <row r="245" spans="2:6" ht="14.25" customHeight="1" x14ac:dyDescent="0.3">
      <c r="B245" s="57" t="s">
        <v>123</v>
      </c>
      <c r="C245" s="16">
        <v>11.499622770216085</v>
      </c>
      <c r="D245" s="16">
        <v>0</v>
      </c>
      <c r="E245" s="16">
        <v>13</v>
      </c>
      <c r="F245" s="58">
        <v>24.499622770216085</v>
      </c>
    </row>
    <row r="246" spans="2:6" ht="14.25" customHeight="1" x14ac:dyDescent="0.3">
      <c r="B246" s="57" t="s">
        <v>124</v>
      </c>
      <c r="C246" s="16">
        <v>0</v>
      </c>
      <c r="D246" s="16">
        <v>0</v>
      </c>
      <c r="E246" s="16">
        <v>0</v>
      </c>
      <c r="F246" s="58">
        <v>0</v>
      </c>
    </row>
    <row r="247" spans="2:6" ht="14.25" customHeight="1" x14ac:dyDescent="0.3">
      <c r="B247" s="57" t="s">
        <v>125</v>
      </c>
      <c r="C247" s="16">
        <v>0</v>
      </c>
      <c r="D247" s="16">
        <v>9.9573222066592351</v>
      </c>
      <c r="E247" s="16">
        <v>116.39026114877674</v>
      </c>
      <c r="F247" s="58">
        <v>126.34758335543597</v>
      </c>
    </row>
    <row r="248" spans="2:6" ht="14.25" customHeight="1" thickBot="1" x14ac:dyDescent="0.35">
      <c r="B248" s="57" t="s">
        <v>126</v>
      </c>
      <c r="C248" s="16">
        <v>11.499622770216085</v>
      </c>
      <c r="D248" s="16">
        <v>0</v>
      </c>
      <c r="E248" s="16">
        <v>0</v>
      </c>
      <c r="F248" s="58">
        <v>11.499622770216085</v>
      </c>
    </row>
    <row r="249" spans="2:6" ht="14.25" customHeight="1" thickTop="1" x14ac:dyDescent="0.3">
      <c r="B249" s="59" t="s">
        <v>115</v>
      </c>
      <c r="C249" s="47">
        <v>42.91388995375064</v>
      </c>
      <c r="D249" s="47">
        <v>60.419467606338969</v>
      </c>
      <c r="E249" s="47">
        <v>46.230980426598812</v>
      </c>
      <c r="F249" s="58">
        <v>149.56433798668843</v>
      </c>
    </row>
    <row r="250" spans="2:6" ht="14.25" customHeight="1" thickBot="1" x14ac:dyDescent="0.35">
      <c r="B250" s="69" t="s">
        <v>680</v>
      </c>
      <c r="C250" s="72">
        <v>983.09608607091229</v>
      </c>
      <c r="D250" s="72">
        <v>447.27142287112815</v>
      </c>
      <c r="E250" s="72">
        <v>3044.4441251764474</v>
      </c>
      <c r="F250" s="58">
        <v>4474.8116341184877</v>
      </c>
    </row>
    <row r="254" spans="2:6" s="58" customFormat="1" ht="14.25" customHeight="1" x14ac:dyDescent="0.3"/>
    <row r="256" spans="2:6" ht="14.25" customHeight="1" x14ac:dyDescent="0.3">
      <c r="B256" s="3" t="s">
        <v>289</v>
      </c>
    </row>
    <row r="257" spans="2:5" ht="14.25" customHeight="1" thickBot="1" x14ac:dyDescent="0.35"/>
    <row r="258" spans="2:5" ht="27.75" customHeight="1" thickBot="1" x14ac:dyDescent="0.35">
      <c r="B258" s="56" t="s">
        <v>37</v>
      </c>
      <c r="C258" s="54" t="s">
        <v>8</v>
      </c>
      <c r="D258" s="54" t="s">
        <v>7</v>
      </c>
      <c r="E258" s="55" t="s">
        <v>46</v>
      </c>
    </row>
    <row r="259" spans="2:5" ht="14.25" customHeight="1" thickBot="1" x14ac:dyDescent="0.35">
      <c r="B259" s="57" t="s">
        <v>57</v>
      </c>
      <c r="C259" s="16">
        <v>2220.9999999999995</v>
      </c>
      <c r="D259" s="16">
        <v>598.00000000000011</v>
      </c>
      <c r="E259" s="58">
        <f>SUM(C259:D259)</f>
        <v>2818.9999999999995</v>
      </c>
    </row>
    <row r="260" spans="2:5" ht="28.2" thickTop="1" x14ac:dyDescent="0.3">
      <c r="B260" s="64" t="s">
        <v>143</v>
      </c>
      <c r="C260" s="49"/>
      <c r="D260" s="49"/>
      <c r="E260" s="58"/>
    </row>
    <row r="261" spans="2:5" ht="14.25" customHeight="1" x14ac:dyDescent="0.3">
      <c r="B261" s="57" t="s">
        <v>134</v>
      </c>
      <c r="C261" s="31">
        <v>0.15841774184197202</v>
      </c>
      <c r="D261" s="31">
        <v>0.23422888682514961</v>
      </c>
      <c r="E261" s="75">
        <f t="shared" ref="E261:E270" si="13">SUMPRODUCT($C$21:$D$21,C261:D261)/$E$21</f>
        <v>0.17325715613298207</v>
      </c>
    </row>
    <row r="262" spans="2:5" ht="14.25" customHeight="1" x14ac:dyDescent="0.3">
      <c r="B262" s="57" t="s">
        <v>135</v>
      </c>
      <c r="C262" s="31">
        <v>0.16315635249311403</v>
      </c>
      <c r="D262" s="31">
        <v>0.1732884032082557</v>
      </c>
      <c r="E262" s="75">
        <f t="shared" si="13"/>
        <v>0.16513961891407197</v>
      </c>
    </row>
    <row r="263" spans="2:5" ht="14.25" customHeight="1" x14ac:dyDescent="0.3">
      <c r="B263" s="57" t="s">
        <v>136</v>
      </c>
      <c r="C263" s="31">
        <v>0.15476262259653298</v>
      </c>
      <c r="D263" s="31">
        <v>0.10153180634658693</v>
      </c>
      <c r="E263" s="75">
        <f t="shared" si="13"/>
        <v>0.1443431237806681</v>
      </c>
    </row>
    <row r="264" spans="2:5" ht="14.25" customHeight="1" x14ac:dyDescent="0.3">
      <c r="B264" s="57" t="s">
        <v>137</v>
      </c>
      <c r="C264" s="31">
        <v>0.15506272167217594</v>
      </c>
      <c r="D264" s="31">
        <v>0.10164337378794731</v>
      </c>
      <c r="E264" s="75">
        <f t="shared" si="13"/>
        <v>0.14460631932413645</v>
      </c>
    </row>
    <row r="265" spans="2:5" ht="14.25" customHeight="1" x14ac:dyDescent="0.3">
      <c r="B265" s="57" t="s">
        <v>138</v>
      </c>
      <c r="C265" s="31">
        <v>0.11894724737561536</v>
      </c>
      <c r="D265" s="31">
        <v>8.386067444853286E-2</v>
      </c>
      <c r="E265" s="75">
        <f t="shared" si="13"/>
        <v>0.1120793364394034</v>
      </c>
    </row>
    <row r="266" spans="2:5" ht="14.25" customHeight="1" x14ac:dyDescent="0.3">
      <c r="B266" s="57" t="s">
        <v>139</v>
      </c>
      <c r="C266" s="31">
        <v>4.0445794406463773E-2</v>
      </c>
      <c r="D266" s="31">
        <v>9.4358729904072666E-2</v>
      </c>
      <c r="E266" s="75">
        <f t="shared" si="13"/>
        <v>5.0998812510477998E-2</v>
      </c>
    </row>
    <row r="267" spans="2:5" ht="14.25" customHeight="1" x14ac:dyDescent="0.3">
      <c r="B267" s="57" t="s">
        <v>140</v>
      </c>
      <c r="C267" s="31">
        <v>3.9257202271651005E-2</v>
      </c>
      <c r="D267" s="31">
        <v>2.7824405926267455E-2</v>
      </c>
      <c r="E267" s="75">
        <f t="shared" si="13"/>
        <v>3.7019325485704316E-2</v>
      </c>
    </row>
    <row r="268" spans="2:5" ht="14.25" customHeight="1" x14ac:dyDescent="0.3">
      <c r="B268" s="57" t="s">
        <v>141</v>
      </c>
      <c r="C268" s="31">
        <v>3.0879413697324578E-2</v>
      </c>
      <c r="D268" s="31">
        <v>2.7555658651414201E-2</v>
      </c>
      <c r="E268" s="75">
        <f t="shared" si="13"/>
        <v>3.0228815712832403E-2</v>
      </c>
    </row>
    <row r="269" spans="2:5" ht="14.25" customHeight="1" x14ac:dyDescent="0.3">
      <c r="B269" s="57" t="s">
        <v>142</v>
      </c>
      <c r="C269" s="31">
        <v>9.2819183345354397E-2</v>
      </c>
      <c r="D269" s="31">
        <v>7.8787507254842681E-2</v>
      </c>
      <c r="E269" s="75">
        <f t="shared" si="13"/>
        <v>9.0072597012295211E-2</v>
      </c>
    </row>
    <row r="270" spans="2:5" ht="14.25" customHeight="1" thickBot="1" x14ac:dyDescent="0.35">
      <c r="B270" s="69" t="s">
        <v>288</v>
      </c>
      <c r="C270" s="70">
        <v>4.6251720299795872E-2</v>
      </c>
      <c r="D270" s="70">
        <v>7.6920553646930276E-2</v>
      </c>
      <c r="E270" s="71">
        <f t="shared" si="13"/>
        <v>5.2254894687427923E-2</v>
      </c>
    </row>
    <row r="273" spans="2:8" ht="14.25" customHeight="1" x14ac:dyDescent="0.3">
      <c r="B273" s="3" t="s">
        <v>132</v>
      </c>
    </row>
    <row r="274" spans="2:8" ht="14.25" customHeight="1" thickBot="1" x14ac:dyDescent="0.35"/>
    <row r="275" spans="2:8" ht="27" customHeight="1" thickBot="1" x14ac:dyDescent="0.35">
      <c r="B275" s="56" t="s">
        <v>33</v>
      </c>
      <c r="C275" s="54" t="s">
        <v>245</v>
      </c>
      <c r="D275" s="54" t="s">
        <v>246</v>
      </c>
      <c r="E275" s="54" t="s">
        <v>247</v>
      </c>
      <c r="F275" s="54" t="s">
        <v>248</v>
      </c>
      <c r="G275" s="54" t="s">
        <v>249</v>
      </c>
      <c r="H275" s="55" t="s">
        <v>1</v>
      </c>
    </row>
    <row r="276" spans="2:8" ht="14.25" customHeight="1" thickBot="1" x14ac:dyDescent="0.35">
      <c r="B276" s="57" t="s">
        <v>57</v>
      </c>
      <c r="C276" s="16">
        <v>444.50690209230385</v>
      </c>
      <c r="D276" s="16">
        <v>441.78887736118099</v>
      </c>
      <c r="E276" s="16">
        <v>452.32651913379618</v>
      </c>
      <c r="F276" s="16">
        <v>440.2434737287864</v>
      </c>
      <c r="G276" s="16">
        <v>442.13422768393247</v>
      </c>
      <c r="H276" s="61">
        <f>SUM(C276:G276)</f>
        <v>2220.9999999999995</v>
      </c>
    </row>
    <row r="277" spans="2:8" ht="28.2" thickTop="1" x14ac:dyDescent="0.3">
      <c r="B277" s="64" t="s">
        <v>143</v>
      </c>
      <c r="C277" s="49"/>
      <c r="D277" s="49"/>
      <c r="E277" s="49"/>
      <c r="F277" s="49"/>
      <c r="G277" s="49"/>
      <c r="H277" s="58"/>
    </row>
    <row r="278" spans="2:8" ht="14.25" customHeight="1" x14ac:dyDescent="0.3">
      <c r="B278" s="57" t="s">
        <v>134</v>
      </c>
      <c r="C278" s="31">
        <v>0.17723501016855125</v>
      </c>
      <c r="D278" s="31">
        <v>0.15116858104519071</v>
      </c>
      <c r="E278" s="31">
        <v>0.19945150799328418</v>
      </c>
      <c r="F278" s="31">
        <v>0.1404342602750519</v>
      </c>
      <c r="G278" s="31">
        <v>0.12266987102528408</v>
      </c>
      <c r="H278" s="75">
        <v>0.15841774184197202</v>
      </c>
    </row>
    <row r="279" spans="2:8" ht="14.25" customHeight="1" x14ac:dyDescent="0.3">
      <c r="B279" s="57" t="s">
        <v>135</v>
      </c>
      <c r="C279" s="31">
        <v>0.1823998956048713</v>
      </c>
      <c r="D279" s="31">
        <v>0.16672131620384431</v>
      </c>
      <c r="E279" s="31">
        <v>0.16272562751382819</v>
      </c>
      <c r="F279" s="31">
        <v>0.14560578322224924</v>
      </c>
      <c r="G279" s="31">
        <v>0.15816353131132063</v>
      </c>
      <c r="H279" s="75">
        <v>0.16315635249311403</v>
      </c>
    </row>
    <row r="280" spans="2:8" ht="14.25" customHeight="1" x14ac:dyDescent="0.3">
      <c r="B280" s="57" t="s">
        <v>136</v>
      </c>
      <c r="C280" s="31">
        <v>0.19813473351564942</v>
      </c>
      <c r="D280" s="31">
        <v>0.1429208415500875</v>
      </c>
      <c r="E280" s="31">
        <v>0.20533735230572578</v>
      </c>
      <c r="F280" s="31">
        <v>8.220750664167456E-2</v>
      </c>
      <c r="G280" s="31">
        <v>0.14349452717170746</v>
      </c>
      <c r="H280" s="75">
        <v>0.15476262259653298</v>
      </c>
    </row>
    <row r="281" spans="2:8" ht="14.25" customHeight="1" x14ac:dyDescent="0.3">
      <c r="B281" s="57" t="s">
        <v>137</v>
      </c>
      <c r="C281" s="31">
        <v>0.15561798896105497</v>
      </c>
      <c r="D281" s="31">
        <v>0.20005837033003626</v>
      </c>
      <c r="E281" s="31">
        <v>0.13960326280263013</v>
      </c>
      <c r="F281" s="31">
        <v>0.12783143085261317</v>
      </c>
      <c r="G281" s="31">
        <v>0.15247464797242119</v>
      </c>
      <c r="H281" s="75">
        <v>0.15506272167217594</v>
      </c>
    </row>
    <row r="282" spans="2:8" ht="14.25" customHeight="1" x14ac:dyDescent="0.3">
      <c r="B282" s="57" t="s">
        <v>138</v>
      </c>
      <c r="C282" s="31">
        <v>0.12242048371420167</v>
      </c>
      <c r="D282" s="31">
        <v>7.3591763489826517E-2</v>
      </c>
      <c r="E282" s="31">
        <v>0.14623652113287616</v>
      </c>
      <c r="F282" s="31">
        <v>0.12313600050030273</v>
      </c>
      <c r="G282" s="31">
        <v>0.12868622951915315</v>
      </c>
      <c r="H282" s="75">
        <v>0.11894724737561536</v>
      </c>
    </row>
    <row r="283" spans="2:8" ht="14.25" customHeight="1" x14ac:dyDescent="0.3">
      <c r="B283" s="57" t="s">
        <v>139</v>
      </c>
      <c r="C283" s="31">
        <v>2.9866470238435444E-2</v>
      </c>
      <c r="D283" s="31">
        <v>5.0400111225831538E-2</v>
      </c>
      <c r="E283" s="31">
        <v>1.1146620406227213E-2</v>
      </c>
      <c r="F283" s="31">
        <v>7.5239459686842008E-2</v>
      </c>
      <c r="G283" s="31">
        <v>3.6465069984034253E-2</v>
      </c>
      <c r="H283" s="75">
        <v>4.0445794406463773E-2</v>
      </c>
    </row>
    <row r="284" spans="2:8" ht="14.25" customHeight="1" x14ac:dyDescent="0.3">
      <c r="B284" s="57" t="s">
        <v>140</v>
      </c>
      <c r="C284" s="31">
        <v>2.586963505837837E-2</v>
      </c>
      <c r="D284" s="31">
        <v>2.9036597638712164E-2</v>
      </c>
      <c r="E284" s="31">
        <v>2.4383164180160306E-2</v>
      </c>
      <c r="F284" s="31">
        <v>7.8321262952849371E-2</v>
      </c>
      <c r="G284" s="31">
        <v>3.9249149464676156E-2</v>
      </c>
      <c r="H284" s="75">
        <v>3.9257202271651005E-2</v>
      </c>
    </row>
    <row r="285" spans="2:8" ht="14.25" customHeight="1" x14ac:dyDescent="0.3">
      <c r="B285" s="57" t="s">
        <v>141</v>
      </c>
      <c r="C285" s="31">
        <v>1.0421716370681768E-2</v>
      </c>
      <c r="D285" s="31">
        <v>6.8157623637866427E-2</v>
      </c>
      <c r="E285" s="31">
        <v>3.6877238497000669E-2</v>
      </c>
      <c r="F285" s="31">
        <v>2.1459896415437291E-2</v>
      </c>
      <c r="G285" s="31">
        <v>1.7440949335114381E-2</v>
      </c>
      <c r="H285" s="75">
        <v>3.0879413697324578E-2</v>
      </c>
    </row>
    <row r="286" spans="2:8" ht="14.25" customHeight="1" x14ac:dyDescent="0.3">
      <c r="B286" s="57" t="s">
        <v>142</v>
      </c>
      <c r="C286" s="31">
        <v>8.5792732824910081E-2</v>
      </c>
      <c r="D286" s="31">
        <v>6.3994457609458044E-2</v>
      </c>
      <c r="E286" s="31">
        <v>5.1945464355813008E-2</v>
      </c>
      <c r="F286" s="31">
        <v>0.11697609132566134</v>
      </c>
      <c r="G286" s="31">
        <v>0.14644790838583846</v>
      </c>
      <c r="H286" s="75">
        <v>9.2819183345354397E-2</v>
      </c>
    </row>
    <row r="287" spans="2:8" ht="14.25" customHeight="1" thickBot="1" x14ac:dyDescent="0.35">
      <c r="B287" s="69" t="s">
        <v>288</v>
      </c>
      <c r="C287" s="70">
        <v>1.2241333543265894E-2</v>
      </c>
      <c r="D287" s="70">
        <v>5.3950337269146512E-2</v>
      </c>
      <c r="E287" s="70">
        <v>2.2293240812454426E-2</v>
      </c>
      <c r="F287" s="70">
        <v>8.8788308127318541E-2</v>
      </c>
      <c r="G287" s="70">
        <v>5.4908115830450299E-2</v>
      </c>
      <c r="H287" s="71">
        <v>4.6251720299795872E-2</v>
      </c>
    </row>
    <row r="288" spans="2:8" ht="14.25" customHeight="1" x14ac:dyDescent="0.3">
      <c r="B288" s="52"/>
    </row>
    <row r="291" spans="2:6" ht="14.25" customHeight="1" x14ac:dyDescent="0.3">
      <c r="B291" s="3" t="s">
        <v>133</v>
      </c>
    </row>
    <row r="292" spans="2:6" ht="14.25" customHeight="1" thickBot="1" x14ac:dyDescent="0.35"/>
    <row r="293" spans="2:6" ht="30.75" customHeight="1" thickBot="1" x14ac:dyDescent="0.35">
      <c r="B293" s="56" t="s">
        <v>37</v>
      </c>
      <c r="C293" s="54" t="s">
        <v>245</v>
      </c>
      <c r="D293" s="54" t="s">
        <v>246</v>
      </c>
      <c r="E293" s="54" t="s">
        <v>250</v>
      </c>
      <c r="F293" s="55" t="s">
        <v>1</v>
      </c>
    </row>
    <row r="294" spans="2:6" ht="14.25" customHeight="1" thickTop="1" thickBot="1" x14ac:dyDescent="0.35">
      <c r="B294" s="57" t="s">
        <v>57</v>
      </c>
      <c r="C294" s="16">
        <v>337.25786376779314</v>
      </c>
      <c r="D294" s="16">
        <v>149.74213623220697</v>
      </c>
      <c r="E294" s="16">
        <v>110.99999999999997</v>
      </c>
      <c r="F294" s="60">
        <f t="shared" ref="F294" si="14">SUM(A294:E294)</f>
        <v>598.00000000000011</v>
      </c>
    </row>
    <row r="295" spans="2:6" ht="24.75" customHeight="1" thickTop="1" x14ac:dyDescent="0.3">
      <c r="B295" s="64" t="s">
        <v>143</v>
      </c>
      <c r="C295" s="49"/>
      <c r="D295" s="49"/>
      <c r="E295" s="49"/>
      <c r="F295" s="58"/>
    </row>
    <row r="296" spans="2:6" ht="14.25" customHeight="1" x14ac:dyDescent="0.3">
      <c r="B296" s="57" t="s">
        <v>134</v>
      </c>
      <c r="C296" s="31">
        <v>0.22829308487048455</v>
      </c>
      <c r="D296" s="31">
        <v>0.32555791648941429</v>
      </c>
      <c r="E296" s="31">
        <v>0.12905854344710901</v>
      </c>
      <c r="F296" s="75">
        <v>0.23422888682514961</v>
      </c>
    </row>
    <row r="297" spans="2:6" ht="14.25" customHeight="1" x14ac:dyDescent="0.3">
      <c r="B297" s="57" t="s">
        <v>135</v>
      </c>
      <c r="C297" s="31">
        <v>0.13555299126680126</v>
      </c>
      <c r="D297" s="31">
        <v>0.21513145105924616</v>
      </c>
      <c r="E297" s="31">
        <v>0.23149468292085792</v>
      </c>
      <c r="F297" s="75">
        <v>0.1732884032082557</v>
      </c>
    </row>
    <row r="298" spans="2:6" ht="14.25" customHeight="1" x14ac:dyDescent="0.3">
      <c r="B298" s="57" t="s">
        <v>136</v>
      </c>
      <c r="C298" s="31">
        <v>8.8674608860207366E-2</v>
      </c>
      <c r="D298" s="31">
        <v>0.11978968767265422</v>
      </c>
      <c r="E298" s="31">
        <v>0.11596619198134003</v>
      </c>
      <c r="F298" s="75">
        <v>0.10153180634658693</v>
      </c>
    </row>
    <row r="299" spans="2:6" ht="14.25" customHeight="1" x14ac:dyDescent="0.3">
      <c r="B299" s="57" t="s">
        <v>137</v>
      </c>
      <c r="C299" s="31">
        <v>6.710352515985113E-2</v>
      </c>
      <c r="D299" s="31">
        <v>0.14119385272797458</v>
      </c>
      <c r="E299" s="31">
        <v>0.15323312475811027</v>
      </c>
      <c r="F299" s="75">
        <v>0.10164337378794731</v>
      </c>
    </row>
    <row r="300" spans="2:6" ht="14.25" customHeight="1" x14ac:dyDescent="0.3">
      <c r="B300" s="57" t="s">
        <v>138</v>
      </c>
      <c r="C300" s="31">
        <v>4.103087763029066E-2</v>
      </c>
      <c r="D300" s="31">
        <v>9.1141262936828088E-2</v>
      </c>
      <c r="E300" s="31">
        <v>0.20417125919865953</v>
      </c>
      <c r="F300" s="75">
        <v>8.386067444853286E-2</v>
      </c>
    </row>
    <row r="301" spans="2:6" ht="14.25" customHeight="1" x14ac:dyDescent="0.3">
      <c r="B301" s="57" t="s">
        <v>139</v>
      </c>
      <c r="C301" s="31">
        <v>0.16156854526074838</v>
      </c>
      <c r="D301" s="31">
        <v>0</v>
      </c>
      <c r="E301" s="31">
        <v>1.7443766269598999E-2</v>
      </c>
      <c r="F301" s="75">
        <v>9.4358729904072666E-2</v>
      </c>
    </row>
    <row r="302" spans="2:6" ht="14.25" customHeight="1" x14ac:dyDescent="0.3">
      <c r="B302" s="57" t="s">
        <v>140</v>
      </c>
      <c r="C302" s="31">
        <v>2.9187700136329476E-2</v>
      </c>
      <c r="D302" s="31">
        <v>0</v>
      </c>
      <c r="E302" s="31">
        <v>6.1218138266977855E-2</v>
      </c>
      <c r="F302" s="75">
        <v>2.7824405926267455E-2</v>
      </c>
    </row>
    <row r="303" spans="2:6" ht="14.25" customHeight="1" x14ac:dyDescent="0.3">
      <c r="B303" s="57" t="s">
        <v>141</v>
      </c>
      <c r="C303" s="31">
        <v>3.4097419232109405E-2</v>
      </c>
      <c r="D303" s="31">
        <v>3.3248230782611167E-2</v>
      </c>
      <c r="E303" s="31">
        <v>0</v>
      </c>
      <c r="F303" s="75">
        <v>2.7555658651414201E-2</v>
      </c>
    </row>
    <row r="304" spans="2:6" ht="14.25" customHeight="1" x14ac:dyDescent="0.3">
      <c r="B304" s="57" t="s">
        <v>142</v>
      </c>
      <c r="C304" s="31">
        <v>7.8101570654740118E-2</v>
      </c>
      <c r="D304" s="31">
        <v>7.3937598331271587E-2</v>
      </c>
      <c r="E304" s="31">
        <v>8.7414293157346529E-2</v>
      </c>
      <c r="F304" s="75">
        <v>7.8787507254842681E-2</v>
      </c>
    </row>
    <row r="305" spans="2:6" ht="14.25" customHeight="1" thickBot="1" x14ac:dyDescent="0.35">
      <c r="B305" s="69" t="s">
        <v>288</v>
      </c>
      <c r="C305" s="70">
        <v>0.13638967692843762</v>
      </c>
      <c r="D305" s="70">
        <v>0</v>
      </c>
      <c r="E305" s="70">
        <v>0</v>
      </c>
      <c r="F305" s="71">
        <v>7.6920553646930276E-2</v>
      </c>
    </row>
    <row r="306" spans="2:6" ht="14.25" customHeight="1" x14ac:dyDescent="0.3">
      <c r="B306" s="52"/>
    </row>
  </sheetData>
  <hyperlinks>
    <hyperlink ref="I2" location="Contenidos!A1" display="Volver a Contenidos" xr:uid="{00000000-0004-0000-0400-000000000000}"/>
  </hyperlinks>
  <pageMargins left="0.7" right="0.7" top="0.75" bottom="0.75" header="0.3" footer="0.3"/>
  <pageSetup paperSize="9" orientation="portrait" verticalDpi="0" r:id="rId1"/>
  <ignoredErrors>
    <ignoredError sqref="G80:H80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9EF11-4F2F-4A01-B5BC-404A5D1D1ACC}">
  <sheetPr>
    <tabColor rgb="FF7030A0"/>
  </sheetPr>
  <dimension ref="B2:I136"/>
  <sheetViews>
    <sheetView showGridLines="0" workbookViewId="0">
      <selection activeCell="C13" sqref="C13"/>
    </sheetView>
  </sheetViews>
  <sheetFormatPr baseColWidth="10" defaultColWidth="11.44140625" defaultRowHeight="14.25" customHeight="1" x14ac:dyDescent="0.3"/>
  <cols>
    <col min="1" max="1" width="8.109375" style="1" customWidth="1"/>
    <col min="2" max="2" width="63.44140625" style="1" customWidth="1"/>
    <col min="3" max="3" width="21.6640625" style="1" customWidth="1"/>
    <col min="4" max="4" width="21.109375" style="1" customWidth="1"/>
    <col min="5" max="5" width="19.88671875" style="1" customWidth="1"/>
    <col min="6" max="6" width="22.109375" style="1" customWidth="1"/>
    <col min="7" max="7" width="21.109375" style="1" customWidth="1"/>
    <col min="8" max="8" width="16.109375" style="1" customWidth="1"/>
    <col min="9" max="9" width="14.109375" style="1" bestFit="1" customWidth="1"/>
    <col min="10" max="16384" width="11.44140625" style="1"/>
  </cols>
  <sheetData>
    <row r="2" spans="2:9" ht="14.25" customHeight="1" x14ac:dyDescent="0.3">
      <c r="I2" s="22" t="s">
        <v>44</v>
      </c>
    </row>
    <row r="12" spans="2:9" ht="14.25" customHeight="1" x14ac:dyDescent="0.35">
      <c r="C12" s="74" t="s">
        <v>705</v>
      </c>
    </row>
    <row r="15" spans="2:9" ht="14.25" customHeight="1" x14ac:dyDescent="0.3">
      <c r="B15" s="3" t="s">
        <v>687</v>
      </c>
    </row>
    <row r="16" spans="2:9" ht="14.25" customHeight="1" thickBot="1" x14ac:dyDescent="0.35">
      <c r="B16" s="2"/>
    </row>
    <row r="17" spans="2:9" s="7" customFormat="1" ht="29.2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</row>
    <row r="18" spans="2:9" ht="13.5" customHeight="1" thickBot="1" x14ac:dyDescent="0.35">
      <c r="B18" s="57" t="s">
        <v>57</v>
      </c>
      <c r="C18" s="16">
        <v>2220.9999999999995</v>
      </c>
      <c r="D18" s="16">
        <v>598.00000000000011</v>
      </c>
      <c r="E18" s="61">
        <f>SUM(B18:D18)</f>
        <v>2818.9999999999995</v>
      </c>
    </row>
    <row r="19" spans="2:9" ht="14.25" customHeight="1" thickTop="1" thickBot="1" x14ac:dyDescent="0.35">
      <c r="B19" s="51" t="s">
        <v>686</v>
      </c>
      <c r="C19" s="47">
        <v>4625.9338319292865</v>
      </c>
      <c r="D19" s="47">
        <v>1031.6012244945118</v>
      </c>
      <c r="E19" s="61">
        <f t="shared" ref="E19:E22" si="0">SUM(B19:D19)</f>
        <v>5657.5350564237979</v>
      </c>
    </row>
    <row r="20" spans="2:9" ht="14.25" customHeight="1" thickTop="1" thickBot="1" x14ac:dyDescent="0.35">
      <c r="B20" s="51" t="s">
        <v>667</v>
      </c>
      <c r="C20" s="47">
        <v>1642.4396586492385</v>
      </c>
      <c r="D20" s="47">
        <v>366.85762756224506</v>
      </c>
      <c r="E20" s="61">
        <f t="shared" si="0"/>
        <v>2009.2972862114834</v>
      </c>
      <c r="I20" s="6"/>
    </row>
    <row r="21" spans="2:9" ht="14.25" customHeight="1" thickTop="1" x14ac:dyDescent="0.3">
      <c r="B21" s="65" t="s">
        <v>666</v>
      </c>
      <c r="C21" s="65"/>
      <c r="D21" s="65"/>
      <c r="E21" s="61"/>
    </row>
    <row r="22" spans="2:9" ht="14.25" customHeight="1" thickBot="1" x14ac:dyDescent="0.35">
      <c r="B22" s="57" t="s">
        <v>57</v>
      </c>
      <c r="C22" s="139">
        <v>1365.7340466654298</v>
      </c>
      <c r="D22" s="139">
        <v>338.307584064183</v>
      </c>
      <c r="E22" s="61">
        <f t="shared" si="0"/>
        <v>1704.0416307296127</v>
      </c>
      <c r="F22" s="6"/>
      <c r="I22" s="6"/>
    </row>
    <row r="23" spans="2:9" ht="14.25" customHeight="1" thickTop="1" x14ac:dyDescent="0.3">
      <c r="B23" s="64" t="s">
        <v>668</v>
      </c>
      <c r="C23" s="49"/>
      <c r="D23" s="49"/>
      <c r="E23" s="65"/>
    </row>
    <row r="24" spans="2:9" ht="14.25" customHeight="1" x14ac:dyDescent="0.3">
      <c r="B24" s="57" t="s">
        <v>659</v>
      </c>
      <c r="C24" s="234">
        <v>1.3346734698796836</v>
      </c>
      <c r="D24" s="234">
        <v>1.2502477303737041</v>
      </c>
      <c r="E24" s="236">
        <f>SUMPRODUCT(C24:D24,$C$18:$D$18)/$E$18</f>
        <v>1.3167640721412746</v>
      </c>
      <c r="I24" s="6"/>
    </row>
    <row r="25" spans="2:9" ht="14.25" customHeight="1" x14ac:dyDescent="0.3">
      <c r="B25" s="57" t="s">
        <v>660</v>
      </c>
      <c r="C25" s="139">
        <v>45.920867682414205</v>
      </c>
      <c r="D25" s="139">
        <v>42.761689330377997</v>
      </c>
      <c r="E25" s="61">
        <f t="shared" ref="E25:E36" si="1">SUMPRODUCT(C25:D25,$C$18:$D$18)/$E$18</f>
        <v>45.25070498127279</v>
      </c>
      <c r="I25" s="6"/>
    </row>
    <row r="26" spans="2:9" ht="14.25" customHeight="1" x14ac:dyDescent="0.3">
      <c r="B26" s="57" t="s">
        <v>661</v>
      </c>
      <c r="C26" s="234">
        <v>1.1948285259592932</v>
      </c>
      <c r="D26" s="234">
        <v>1.0991936154148765</v>
      </c>
      <c r="E26" s="236">
        <f t="shared" si="1"/>
        <v>1.1745413047795978</v>
      </c>
    </row>
    <row r="27" spans="2:9" ht="14.25" customHeight="1" x14ac:dyDescent="0.3">
      <c r="B27" s="57" t="s">
        <v>662</v>
      </c>
      <c r="C27" s="139">
        <v>45.822248501817683</v>
      </c>
      <c r="D27" s="139">
        <v>44.812092465422801</v>
      </c>
      <c r="E27" s="61">
        <f t="shared" si="1"/>
        <v>45.607962120205713</v>
      </c>
      <c r="I27" s="6"/>
    </row>
    <row r="28" spans="2:9" ht="14.25" customHeight="1" x14ac:dyDescent="0.3">
      <c r="B28" s="57" t="s">
        <v>663</v>
      </c>
      <c r="C28" s="139">
        <v>186.60961650444958</v>
      </c>
      <c r="D28" s="139">
        <v>84.579321570003614</v>
      </c>
      <c r="E28" s="61">
        <f t="shared" si="1"/>
        <v>164.96572988834504</v>
      </c>
      <c r="I28" s="6"/>
    </row>
    <row r="29" spans="2:9" ht="14.25" customHeight="1" x14ac:dyDescent="0.3">
      <c r="B29" s="57" t="s">
        <v>664</v>
      </c>
      <c r="C29" s="139">
        <v>115.2229137009089</v>
      </c>
      <c r="D29" s="139">
        <v>43.899207534622896</v>
      </c>
      <c r="E29" s="61">
        <f t="shared" si="1"/>
        <v>100.0928759969575</v>
      </c>
      <c r="I29" s="6"/>
    </row>
    <row r="30" spans="2:9" ht="14.25" customHeight="1" thickBot="1" x14ac:dyDescent="0.35">
      <c r="B30" s="69" t="s">
        <v>665</v>
      </c>
      <c r="C30" s="153">
        <v>568795.75134754356</v>
      </c>
      <c r="D30" s="153">
        <v>167852.33198733561</v>
      </c>
      <c r="E30" s="152">
        <f t="shared" si="1"/>
        <v>483742.83727255085</v>
      </c>
      <c r="I30" s="6"/>
    </row>
    <row r="31" spans="2:9" ht="14.25" customHeight="1" thickTop="1" x14ac:dyDescent="0.3">
      <c r="B31" s="64" t="s">
        <v>291</v>
      </c>
      <c r="C31" s="49"/>
      <c r="D31" s="49"/>
      <c r="E31" s="61"/>
      <c r="I31" s="6"/>
    </row>
    <row r="32" spans="2:9" ht="14.25" customHeight="1" x14ac:dyDescent="0.3">
      <c r="B32" s="57" t="s">
        <v>296</v>
      </c>
      <c r="C32" s="31">
        <v>0.1313766283832305</v>
      </c>
      <c r="D32" s="31">
        <v>0.34071356374421935</v>
      </c>
      <c r="E32" s="250">
        <f>SUMPRODUCT(C32:D32,$C$18:$D$18)/$E$18</f>
        <v>0.17578368313522461</v>
      </c>
      <c r="I32" s="6"/>
    </row>
    <row r="33" spans="2:9" ht="14.25" customHeight="1" x14ac:dyDescent="0.3">
      <c r="B33" s="57" t="s">
        <v>292</v>
      </c>
      <c r="C33" s="31">
        <v>0.28207836398602276</v>
      </c>
      <c r="D33" s="31">
        <v>0.27435430159327018</v>
      </c>
      <c r="E33" s="250">
        <f t="shared" si="1"/>
        <v>0.28043984347844342</v>
      </c>
      <c r="I33" s="6"/>
    </row>
    <row r="34" spans="2:9" ht="14.25" customHeight="1" x14ac:dyDescent="0.3">
      <c r="B34" s="57" t="s">
        <v>293</v>
      </c>
      <c r="C34" s="31">
        <v>0.24857010316220451</v>
      </c>
      <c r="D34" s="31">
        <v>2.2237817368529783E-2</v>
      </c>
      <c r="E34" s="250">
        <f t="shared" si="1"/>
        <v>0.20055779138334057</v>
      </c>
      <c r="I34" s="6"/>
    </row>
    <row r="35" spans="2:9" ht="14.25" customHeight="1" x14ac:dyDescent="0.3">
      <c r="B35" s="57" t="s">
        <v>294</v>
      </c>
      <c r="C35" s="31">
        <v>8.0746861536825587E-2</v>
      </c>
      <c r="D35" s="31">
        <v>9.7709677037712106E-2</v>
      </c>
      <c r="E35" s="250">
        <f t="shared" si="1"/>
        <v>8.4345216864789463E-2</v>
      </c>
      <c r="I35" s="6"/>
    </row>
    <row r="36" spans="2:9" ht="14.25" customHeight="1" thickBot="1" x14ac:dyDescent="0.35">
      <c r="B36" s="57" t="s">
        <v>295</v>
      </c>
      <c r="C36" s="50">
        <v>0.25722804293171647</v>
      </c>
      <c r="D36" s="50">
        <v>0.2649846402562685</v>
      </c>
      <c r="E36" s="250">
        <f t="shared" si="1"/>
        <v>0.25887346513820175</v>
      </c>
      <c r="I36" s="6"/>
    </row>
    <row r="37" spans="2:9" ht="14.25" customHeight="1" thickTop="1" thickBot="1" x14ac:dyDescent="0.35">
      <c r="B37" s="65" t="s">
        <v>669</v>
      </c>
      <c r="C37" s="65"/>
      <c r="D37" s="65"/>
      <c r="E37" s="63"/>
      <c r="I37" s="6"/>
    </row>
    <row r="38" spans="2:9" ht="14.25" customHeight="1" thickTop="1" thickBot="1" x14ac:dyDescent="0.35">
      <c r="B38" s="57" t="s">
        <v>57</v>
      </c>
      <c r="C38" s="139">
        <v>855.26595333457021</v>
      </c>
      <c r="D38" s="139">
        <v>259.69241593581711</v>
      </c>
      <c r="E38" s="61">
        <f>SUM(C38:D38)</f>
        <v>1114.9583692703873</v>
      </c>
      <c r="F38" s="6"/>
      <c r="I38" s="6"/>
    </row>
    <row r="39" spans="2:9" ht="14.25" customHeight="1" thickTop="1" x14ac:dyDescent="0.3">
      <c r="B39" s="64" t="s">
        <v>668</v>
      </c>
      <c r="C39" s="49"/>
      <c r="D39" s="49"/>
      <c r="E39" s="65"/>
    </row>
    <row r="40" spans="2:9" ht="14.25" customHeight="1" x14ac:dyDescent="0.3">
      <c r="B40" s="57" t="s">
        <v>659</v>
      </c>
      <c r="C40" s="234">
        <v>2.3458134075617751</v>
      </c>
      <c r="D40" s="234">
        <v>1.9793182676182799</v>
      </c>
      <c r="E40" s="236">
        <f>SUMPRODUCT(C40:D40,$C$18:$D$18)/$E$18</f>
        <v>2.2680680745762447</v>
      </c>
      <c r="I40" s="6"/>
    </row>
    <row r="41" spans="2:9" ht="14.25" customHeight="1" x14ac:dyDescent="0.3">
      <c r="B41" s="57" t="s">
        <v>660</v>
      </c>
      <c r="C41" s="139">
        <v>68.380268065834173</v>
      </c>
      <c r="D41" s="139">
        <v>58.696266455986418</v>
      </c>
      <c r="E41" s="61">
        <f t="shared" ref="E41:E52" si="2">SUMPRODUCT(C41:D41,$C$18:$D$18)/$E$18</f>
        <v>66.325981807342174</v>
      </c>
      <c r="I41" s="6"/>
    </row>
    <row r="42" spans="2:9" ht="14.25" customHeight="1" x14ac:dyDescent="0.3">
      <c r="B42" s="57" t="s">
        <v>661</v>
      </c>
      <c r="C42" s="139">
        <v>0</v>
      </c>
      <c r="D42" s="139">
        <v>0</v>
      </c>
      <c r="E42" s="61">
        <f t="shared" si="2"/>
        <v>0</v>
      </c>
    </row>
    <row r="43" spans="2:9" ht="14.25" customHeight="1" x14ac:dyDescent="0.3">
      <c r="B43" s="57" t="s">
        <v>662</v>
      </c>
      <c r="C43" s="139">
        <v>0</v>
      </c>
      <c r="D43" s="139">
        <v>0</v>
      </c>
      <c r="E43" s="61">
        <f t="shared" si="2"/>
        <v>0</v>
      </c>
    </row>
    <row r="44" spans="2:9" ht="14.25" customHeight="1" x14ac:dyDescent="0.3">
      <c r="B44" s="57" t="s">
        <v>663</v>
      </c>
      <c r="C44" s="139">
        <v>292.76020585938318</v>
      </c>
      <c r="D44" s="139">
        <v>103.01314354648747</v>
      </c>
      <c r="E44" s="61">
        <f t="shared" si="2"/>
        <v>252.50878930631058</v>
      </c>
    </row>
    <row r="45" spans="2:9" ht="14.25" customHeight="1" x14ac:dyDescent="0.3">
      <c r="B45" s="57" t="s">
        <v>664</v>
      </c>
      <c r="C45" s="139">
        <v>189.01636686580417</v>
      </c>
      <c r="D45" s="139">
        <v>76.676311105460627</v>
      </c>
      <c r="E45" s="61">
        <f t="shared" si="2"/>
        <v>165.18545046116228</v>
      </c>
    </row>
    <row r="46" spans="2:9" ht="14.25" customHeight="1" thickBot="1" x14ac:dyDescent="0.35">
      <c r="B46" s="69" t="s">
        <v>665</v>
      </c>
      <c r="C46" s="153">
        <v>1004658.6890786297</v>
      </c>
      <c r="D46" s="153">
        <v>279904.17662138684</v>
      </c>
      <c r="E46" s="152">
        <f t="shared" si="2"/>
        <v>850915.09260845184</v>
      </c>
      <c r="I46" s="6"/>
    </row>
    <row r="47" spans="2:9" ht="14.25" customHeight="1" thickTop="1" x14ac:dyDescent="0.3">
      <c r="B47" s="64" t="s">
        <v>291</v>
      </c>
      <c r="C47" s="49"/>
      <c r="D47" s="49"/>
      <c r="E47" s="61"/>
      <c r="I47" s="6"/>
    </row>
    <row r="48" spans="2:9" ht="14.25" customHeight="1" x14ac:dyDescent="0.3">
      <c r="B48" s="57" t="s">
        <v>296</v>
      </c>
      <c r="C48" s="31">
        <v>0.28253241790526185</v>
      </c>
      <c r="D48" s="31">
        <v>0.13284511288606379</v>
      </c>
      <c r="E48" s="250">
        <f>SUMPRODUCT(C48:D48,$C$18:$D$18)/$E$18</f>
        <v>0.25077895625166824</v>
      </c>
      <c r="I48" s="6"/>
    </row>
    <row r="49" spans="2:9" ht="14.25" customHeight="1" x14ac:dyDescent="0.3">
      <c r="B49" s="57" t="s">
        <v>292</v>
      </c>
      <c r="C49" s="31">
        <v>0.18910195789348069</v>
      </c>
      <c r="D49" s="31">
        <v>0.19260999796636405</v>
      </c>
      <c r="E49" s="250">
        <f t="shared" si="2"/>
        <v>0.18984612531582346</v>
      </c>
      <c r="I49" s="6"/>
    </row>
    <row r="50" spans="2:9" ht="14.25" customHeight="1" x14ac:dyDescent="0.3">
      <c r="B50" s="57" t="s">
        <v>293</v>
      </c>
      <c r="C50" s="31">
        <v>0.11602514861626395</v>
      </c>
      <c r="D50" s="31">
        <v>0</v>
      </c>
      <c r="E50" s="250">
        <f t="shared" si="2"/>
        <v>9.1412506235091243E-2</v>
      </c>
      <c r="I50" s="6"/>
    </row>
    <row r="51" spans="2:9" ht="14.25" customHeight="1" x14ac:dyDescent="0.3">
      <c r="B51" s="57" t="s">
        <v>294</v>
      </c>
      <c r="C51" s="31">
        <v>7.4803145889027978E-2</v>
      </c>
      <c r="D51" s="31">
        <v>0.16692252338247363</v>
      </c>
      <c r="E51" s="250">
        <f t="shared" si="2"/>
        <v>9.4344610146239946E-2</v>
      </c>
      <c r="I51" s="6"/>
    </row>
    <row r="52" spans="2:9" ht="14.25" customHeight="1" thickBot="1" x14ac:dyDescent="0.35">
      <c r="B52" s="67" t="s">
        <v>295</v>
      </c>
      <c r="C52" s="50">
        <v>0.33753732969596562</v>
      </c>
      <c r="D52" s="50">
        <v>0.50762236576509867</v>
      </c>
      <c r="E52" s="250">
        <f t="shared" si="2"/>
        <v>0.37361780205117723</v>
      </c>
    </row>
    <row r="53" spans="2:9" ht="14.25" customHeight="1" thickTop="1" x14ac:dyDescent="0.3">
      <c r="B53" s="52" t="s">
        <v>113</v>
      </c>
    </row>
    <row r="54" spans="2:9" ht="14.25" customHeight="1" x14ac:dyDescent="0.3">
      <c r="B54" s="52"/>
    </row>
    <row r="55" spans="2:9" ht="14.25" customHeight="1" x14ac:dyDescent="0.3">
      <c r="B55" s="52"/>
    </row>
    <row r="56" spans="2:9" ht="14.25" customHeight="1" x14ac:dyDescent="0.3">
      <c r="B56" s="3" t="s">
        <v>670</v>
      </c>
    </row>
    <row r="57" spans="2:9" ht="14.25" customHeight="1" thickBot="1" x14ac:dyDescent="0.35">
      <c r="B57" s="2"/>
    </row>
    <row r="58" spans="2:9" ht="27.75" customHeight="1" thickBot="1" x14ac:dyDescent="0.35">
      <c r="B58" s="53" t="s">
        <v>33</v>
      </c>
      <c r="C58" s="54" t="s">
        <v>245</v>
      </c>
      <c r="D58" s="54" t="s">
        <v>246</v>
      </c>
      <c r="E58" s="54" t="s">
        <v>247</v>
      </c>
      <c r="F58" s="54" t="s">
        <v>248</v>
      </c>
      <c r="G58" s="54" t="s">
        <v>249</v>
      </c>
      <c r="H58" s="55" t="s">
        <v>1</v>
      </c>
    </row>
    <row r="59" spans="2:9" ht="14.25" customHeight="1" thickBot="1" x14ac:dyDescent="0.35">
      <c r="B59" s="57" t="s">
        <v>57</v>
      </c>
      <c r="C59" s="16">
        <v>444.50690209230385</v>
      </c>
      <c r="D59" s="16">
        <v>441.78887736118099</v>
      </c>
      <c r="E59" s="16">
        <v>452.32651913379618</v>
      </c>
      <c r="F59" s="16">
        <v>440.2434737287864</v>
      </c>
      <c r="G59" s="16">
        <v>442.13422768393247</v>
      </c>
      <c r="H59" s="61">
        <f>SUM(C59:G59)</f>
        <v>2220.9999999999995</v>
      </c>
    </row>
    <row r="60" spans="2:9" ht="14.25" customHeight="1" thickTop="1" thickBot="1" x14ac:dyDescent="0.35">
      <c r="B60" s="51" t="s">
        <v>686</v>
      </c>
      <c r="C60" s="47">
        <v>917.68196863032915</v>
      </c>
      <c r="D60" s="47">
        <v>807.02003884704448</v>
      </c>
      <c r="E60" s="47">
        <v>1133.536826719303</v>
      </c>
      <c r="F60" s="47">
        <v>864.98350133143356</v>
      </c>
      <c r="G60" s="47">
        <v>902.71149640117721</v>
      </c>
      <c r="H60" s="65">
        <v>4625.9338319292865</v>
      </c>
    </row>
    <row r="61" spans="2:9" ht="14.25" customHeight="1" thickTop="1" thickBot="1" x14ac:dyDescent="0.35">
      <c r="B61" s="51" t="s">
        <v>667</v>
      </c>
      <c r="C61" s="47">
        <v>393.42791461616014</v>
      </c>
      <c r="D61" s="47">
        <v>292.35642510733055</v>
      </c>
      <c r="E61" s="47">
        <v>448.50980117675118</v>
      </c>
      <c r="F61" s="47">
        <v>254.29225931838837</v>
      </c>
      <c r="G61" s="47">
        <v>255.11658359846032</v>
      </c>
      <c r="H61" s="58">
        <v>1642.4396586492385</v>
      </c>
    </row>
    <row r="62" spans="2:9" ht="22.5" customHeight="1" thickTop="1" x14ac:dyDescent="0.3">
      <c r="B62" s="264" t="s">
        <v>666</v>
      </c>
      <c r="C62" s="264"/>
      <c r="D62" s="264"/>
      <c r="E62" s="264"/>
      <c r="F62" s="264"/>
      <c r="G62" s="264"/>
      <c r="H62" s="265"/>
      <c r="I62" s="6"/>
    </row>
    <row r="63" spans="2:9" ht="14.25" customHeight="1" thickBot="1" x14ac:dyDescent="0.35">
      <c r="B63" s="57" t="s">
        <v>57</v>
      </c>
      <c r="C63" s="139">
        <v>323.64660573302683</v>
      </c>
      <c r="D63" s="139">
        <v>255.39121589593816</v>
      </c>
      <c r="E63" s="139">
        <v>364.00066458308658</v>
      </c>
      <c r="F63" s="139">
        <v>213.72318846336847</v>
      </c>
      <c r="G63" s="139">
        <v>208.97237199000992</v>
      </c>
      <c r="H63" s="140">
        <v>1365.7340466654298</v>
      </c>
      <c r="I63" s="6"/>
    </row>
    <row r="64" spans="2:9" ht="14.25" customHeight="1" thickTop="1" x14ac:dyDescent="0.3">
      <c r="B64" s="64" t="s">
        <v>668</v>
      </c>
      <c r="C64" s="49"/>
      <c r="D64" s="49"/>
      <c r="E64" s="49"/>
      <c r="F64" s="49"/>
      <c r="G64" s="49"/>
      <c r="H64" s="65"/>
      <c r="I64" s="6"/>
    </row>
    <row r="65" spans="2:9" ht="14.25" customHeight="1" x14ac:dyDescent="0.3">
      <c r="B65" s="57" t="s">
        <v>659</v>
      </c>
      <c r="C65" s="234">
        <v>1.0784171220040635</v>
      </c>
      <c r="D65" s="234">
        <v>1.1459403178043153</v>
      </c>
      <c r="E65" s="234">
        <v>1.4896299432060511</v>
      </c>
      <c r="F65" s="234">
        <v>1.4616462512106372</v>
      </c>
      <c r="G65" s="234">
        <v>1.5624356327736377</v>
      </c>
      <c r="H65" s="235">
        <v>1.3346734698796836</v>
      </c>
      <c r="I65" s="6"/>
    </row>
    <row r="66" spans="2:9" ht="14.25" customHeight="1" x14ac:dyDescent="0.3">
      <c r="B66" s="57" t="s">
        <v>660</v>
      </c>
      <c r="C66" s="139">
        <v>49.492392404791133</v>
      </c>
      <c r="D66" s="139">
        <v>44.063261576201967</v>
      </c>
      <c r="E66" s="139">
        <v>45.448459516424471</v>
      </c>
      <c r="F66" s="139">
        <v>44.969651385008028</v>
      </c>
      <c r="G66" s="139">
        <v>45.350565596121974</v>
      </c>
      <c r="H66" s="140">
        <v>45.920867682414205</v>
      </c>
      <c r="I66" s="6"/>
    </row>
    <row r="67" spans="2:9" ht="14.25" customHeight="1" x14ac:dyDescent="0.3">
      <c r="B67" s="57" t="s">
        <v>661</v>
      </c>
      <c r="C67" s="234">
        <v>1.1955759644757411</v>
      </c>
      <c r="D67" s="234">
        <v>1.1166770306594609</v>
      </c>
      <c r="E67" s="234">
        <v>1.2309878610707214</v>
      </c>
      <c r="F67" s="234">
        <v>1.20009161911775</v>
      </c>
      <c r="G67" s="234">
        <v>1.220814891313271</v>
      </c>
      <c r="H67" s="235">
        <v>1.1948285259592932</v>
      </c>
      <c r="I67" s="6"/>
    </row>
    <row r="68" spans="2:9" ht="14.25" customHeight="1" x14ac:dyDescent="0.3">
      <c r="B68" s="57" t="s">
        <v>662</v>
      </c>
      <c r="C68" s="139">
        <v>44.638428796774754</v>
      </c>
      <c r="D68" s="139">
        <v>48.851754017292819</v>
      </c>
      <c r="E68" s="139">
        <v>43.494680020022614</v>
      </c>
      <c r="F68" s="139">
        <v>46.495733869368721</v>
      </c>
      <c r="G68" s="139">
        <v>47.527043760871756</v>
      </c>
      <c r="H68" s="140">
        <v>45.822248501817683</v>
      </c>
      <c r="I68" s="6"/>
    </row>
    <row r="69" spans="2:9" ht="14.25" customHeight="1" x14ac:dyDescent="0.3">
      <c r="B69" s="57" t="s">
        <v>663</v>
      </c>
      <c r="C69" s="139">
        <v>87.98256107532589</v>
      </c>
      <c r="D69" s="139">
        <v>82.105684659089704</v>
      </c>
      <c r="E69" s="139">
        <v>124.25152984955881</v>
      </c>
      <c r="F69" s="139">
        <v>199.32077853333499</v>
      </c>
      <c r="G69" s="139">
        <v>562.69479992453728</v>
      </c>
      <c r="H69" s="140">
        <v>186.60961650444958</v>
      </c>
      <c r="I69" s="6"/>
    </row>
    <row r="70" spans="2:9" ht="14.25" customHeight="1" x14ac:dyDescent="0.3">
      <c r="B70" s="57" t="s">
        <v>664</v>
      </c>
      <c r="C70" s="139">
        <v>33.863985488371618</v>
      </c>
      <c r="D70" s="139">
        <v>50.627543319005355</v>
      </c>
      <c r="E70" s="139">
        <v>78.732033872576935</v>
      </c>
      <c r="F70" s="139">
        <v>134.82848125534974</v>
      </c>
      <c r="G70" s="139">
        <v>363.68241459127034</v>
      </c>
      <c r="H70" s="140">
        <v>115.2229137009089</v>
      </c>
      <c r="I70" s="6"/>
    </row>
    <row r="71" spans="2:9" ht="14.25" customHeight="1" thickBot="1" x14ac:dyDescent="0.35">
      <c r="B71" s="69" t="s">
        <v>665</v>
      </c>
      <c r="C71" s="251">
        <v>85679.51490519481</v>
      </c>
      <c r="D71" s="251">
        <v>199703.52338949739</v>
      </c>
      <c r="E71" s="251">
        <v>357120.22491474618</v>
      </c>
      <c r="F71" s="251">
        <v>683424.84915544104</v>
      </c>
      <c r="G71" s="251">
        <v>2019575.9483242512</v>
      </c>
      <c r="H71" s="252">
        <v>568795.75134754356</v>
      </c>
      <c r="I71" s="6"/>
    </row>
    <row r="72" spans="2:9" ht="14.25" customHeight="1" thickTop="1" x14ac:dyDescent="0.3">
      <c r="B72" s="64" t="s">
        <v>291</v>
      </c>
      <c r="C72" s="49"/>
      <c r="D72" s="49"/>
      <c r="E72" s="49"/>
      <c r="F72" s="49"/>
      <c r="G72" s="49"/>
      <c r="H72" s="65"/>
    </row>
    <row r="73" spans="2:9" ht="14.25" customHeight="1" x14ac:dyDescent="0.3">
      <c r="B73" s="57" t="s">
        <v>296</v>
      </c>
      <c r="C73" s="31">
        <v>0.13185768491077401</v>
      </c>
      <c r="D73" s="31">
        <v>0.12422321593089493</v>
      </c>
      <c r="E73" s="31">
        <v>9.0966674825693788E-2</v>
      </c>
      <c r="F73" s="31">
        <v>0.20409034116054273</v>
      </c>
      <c r="G73" s="31">
        <v>0.13539567546893999</v>
      </c>
      <c r="H73" s="75">
        <v>0.1313766283832305</v>
      </c>
      <c r="I73" s="6"/>
    </row>
    <row r="74" spans="2:9" ht="14.25" customHeight="1" x14ac:dyDescent="0.3">
      <c r="B74" s="57" t="s">
        <v>292</v>
      </c>
      <c r="C74" s="31">
        <v>0.16348906367989144</v>
      </c>
      <c r="D74" s="31">
        <v>8.4088757849937149E-2</v>
      </c>
      <c r="E74" s="31">
        <v>0.34066339710944471</v>
      </c>
      <c r="F74" s="31">
        <v>0.34464688489803946</v>
      </c>
      <c r="G74" s="31">
        <v>0.54167486217995309</v>
      </c>
      <c r="H74" s="75">
        <v>0.28207836398602276</v>
      </c>
      <c r="I74" s="6"/>
    </row>
    <row r="75" spans="2:9" ht="14.25" customHeight="1" x14ac:dyDescent="0.3">
      <c r="B75" s="57" t="s">
        <v>293</v>
      </c>
      <c r="C75" s="31">
        <v>0.27309540934017773</v>
      </c>
      <c r="D75" s="31">
        <v>0.2534066151717777</v>
      </c>
      <c r="E75" s="31">
        <v>0.29558249452403695</v>
      </c>
      <c r="F75" s="31">
        <v>0.20751554169718822</v>
      </c>
      <c r="G75" s="31">
        <v>0.16477450598728172</v>
      </c>
      <c r="H75" s="75">
        <v>0.24857010316220451</v>
      </c>
      <c r="I75" s="6"/>
    </row>
    <row r="76" spans="2:9" ht="14.25" customHeight="1" thickBot="1" x14ac:dyDescent="0.35">
      <c r="B76" s="57" t="s">
        <v>294</v>
      </c>
      <c r="C76" s="31">
        <v>0.11149935584078931</v>
      </c>
      <c r="D76" s="31">
        <v>0.17535863595434098</v>
      </c>
      <c r="E76" s="31">
        <v>2.7702762654179897E-2</v>
      </c>
      <c r="F76" s="31">
        <v>5.6311016057529334E-2</v>
      </c>
      <c r="G76" s="31">
        <v>3.4877819804388241E-2</v>
      </c>
      <c r="H76" s="75">
        <v>8.0746861536825587E-2</v>
      </c>
      <c r="I76" s="6"/>
    </row>
    <row r="77" spans="2:9" ht="14.25" customHeight="1" thickTop="1" thickBot="1" x14ac:dyDescent="0.35">
      <c r="B77" s="57" t="s">
        <v>295</v>
      </c>
      <c r="C77" s="31">
        <v>0.32005848622836752</v>
      </c>
      <c r="D77" s="31">
        <v>0.36292277509304921</v>
      </c>
      <c r="E77" s="31">
        <v>0.24508467088664462</v>
      </c>
      <c r="F77" s="31">
        <v>0.18743621618670017</v>
      </c>
      <c r="G77" s="31">
        <v>0.12327713655943701</v>
      </c>
      <c r="H77" s="121">
        <v>0.25722804293171647</v>
      </c>
      <c r="I77" s="6"/>
    </row>
    <row r="78" spans="2:9" ht="23.25" customHeight="1" thickTop="1" x14ac:dyDescent="0.3">
      <c r="B78" s="264" t="s">
        <v>669</v>
      </c>
      <c r="C78" s="264"/>
      <c r="D78" s="264"/>
      <c r="E78" s="264"/>
      <c r="F78" s="264"/>
      <c r="G78" s="264"/>
      <c r="H78" s="265"/>
    </row>
    <row r="79" spans="2:9" ht="14.25" customHeight="1" thickBot="1" x14ac:dyDescent="0.35">
      <c r="B79" s="57" t="s">
        <v>57</v>
      </c>
      <c r="C79" s="139">
        <v>120.8602963592769</v>
      </c>
      <c r="D79" s="139">
        <v>186.39766146524303</v>
      </c>
      <c r="E79" s="139">
        <v>88.325854550709622</v>
      </c>
      <c r="F79" s="139">
        <v>226.52028526541778</v>
      </c>
      <c r="G79" s="139">
        <v>233.16185569392289</v>
      </c>
      <c r="H79" s="140">
        <v>855.26595333457021</v>
      </c>
    </row>
    <row r="80" spans="2:9" ht="14.25" customHeight="1" thickTop="1" x14ac:dyDescent="0.3">
      <c r="B80" s="64" t="s">
        <v>668</v>
      </c>
      <c r="C80" s="49"/>
      <c r="D80" s="49"/>
      <c r="E80" s="49"/>
      <c r="F80" s="49"/>
      <c r="G80" s="49"/>
      <c r="H80" s="65"/>
      <c r="I80" s="6"/>
    </row>
    <row r="81" spans="2:9" ht="14.25" customHeight="1" x14ac:dyDescent="0.3">
      <c r="B81" s="57" t="s">
        <v>659</v>
      </c>
      <c r="C81" s="139">
        <v>2.8878469738602819</v>
      </c>
      <c r="D81" s="139">
        <v>1.7367237979730534</v>
      </c>
      <c r="E81" s="139">
        <v>6.1389305777796377</v>
      </c>
      <c r="F81" s="139">
        <v>1.6034265131498426</v>
      </c>
      <c r="G81" s="139">
        <v>1.5964337449839137</v>
      </c>
      <c r="H81" s="140">
        <v>2.3458134075617751</v>
      </c>
    </row>
    <row r="82" spans="2:9" ht="14.25" customHeight="1" x14ac:dyDescent="0.3">
      <c r="B82" s="57" t="s">
        <v>660</v>
      </c>
      <c r="C82" s="139">
        <v>70.441998057016448</v>
      </c>
      <c r="D82" s="139">
        <v>67.564653149535673</v>
      </c>
      <c r="E82" s="139">
        <v>54.190588861229124</v>
      </c>
      <c r="F82" s="139">
        <v>63.502953058502278</v>
      </c>
      <c r="G82" s="139">
        <v>78.608018971441453</v>
      </c>
      <c r="H82" s="140">
        <v>68.380268065834173</v>
      </c>
    </row>
    <row r="83" spans="2:9" ht="14.25" customHeight="1" x14ac:dyDescent="0.3">
      <c r="B83" s="57" t="s">
        <v>661</v>
      </c>
      <c r="C83" s="139">
        <v>0</v>
      </c>
      <c r="D83" s="139">
        <v>0</v>
      </c>
      <c r="E83" s="139">
        <v>0</v>
      </c>
      <c r="F83" s="139">
        <v>0</v>
      </c>
      <c r="G83" s="139">
        <v>0</v>
      </c>
      <c r="H83" s="140">
        <v>0</v>
      </c>
    </row>
    <row r="84" spans="2:9" ht="14.25" customHeight="1" x14ac:dyDescent="0.3">
      <c r="B84" s="57" t="s">
        <v>662</v>
      </c>
      <c r="C84" s="139">
        <v>0</v>
      </c>
      <c r="D84" s="139">
        <v>0</v>
      </c>
      <c r="E84" s="139">
        <v>0</v>
      </c>
      <c r="F84" s="139">
        <v>0</v>
      </c>
      <c r="G84" s="139">
        <v>0</v>
      </c>
      <c r="H84" s="140">
        <v>0</v>
      </c>
      <c r="I84" s="6"/>
    </row>
    <row r="85" spans="2:9" ht="14.25" customHeight="1" x14ac:dyDescent="0.3">
      <c r="B85" s="57" t="s">
        <v>663</v>
      </c>
      <c r="C85" s="139">
        <v>52.208562293586624</v>
      </c>
      <c r="D85" s="139">
        <v>89.039520689965073</v>
      </c>
      <c r="E85" s="139">
        <v>152.20460523720305</v>
      </c>
      <c r="F85" s="139">
        <v>241.2275627227832</v>
      </c>
      <c r="G85" s="139">
        <v>683.62210103579525</v>
      </c>
      <c r="H85" s="140">
        <v>292.76020585938318</v>
      </c>
      <c r="I85" s="6"/>
    </row>
    <row r="86" spans="2:9" ht="14.25" customHeight="1" x14ac:dyDescent="0.3">
      <c r="B86" s="57" t="s">
        <v>664</v>
      </c>
      <c r="C86" s="139">
        <v>27.496350937378232</v>
      </c>
      <c r="D86" s="139">
        <v>54.690440118047185</v>
      </c>
      <c r="E86" s="139">
        <v>79.549903448336977</v>
      </c>
      <c r="F86" s="139">
        <v>145.21185222135429</v>
      </c>
      <c r="G86" s="139">
        <v>464.1502454380182</v>
      </c>
      <c r="H86" s="140">
        <v>189.01636686580417</v>
      </c>
      <c r="I86" s="6"/>
    </row>
    <row r="87" spans="2:9" ht="14.25" customHeight="1" thickBot="1" x14ac:dyDescent="0.35">
      <c r="B87" s="69" t="s">
        <v>665</v>
      </c>
      <c r="C87" s="251">
        <v>77018.636383248493</v>
      </c>
      <c r="D87" s="251">
        <v>192831.40119273754</v>
      </c>
      <c r="E87" s="251">
        <v>392553.53898842714</v>
      </c>
      <c r="F87" s="251">
        <v>705032.9407477593</v>
      </c>
      <c r="G87" s="251">
        <v>2657474.4078142429</v>
      </c>
      <c r="H87" s="252">
        <v>1004658.6890786297</v>
      </c>
      <c r="I87" s="6"/>
    </row>
    <row r="88" spans="2:9" ht="14.25" customHeight="1" thickTop="1" x14ac:dyDescent="0.3">
      <c r="B88" s="64" t="s">
        <v>291</v>
      </c>
      <c r="C88" s="49"/>
      <c r="D88" s="49"/>
      <c r="E88" s="49"/>
      <c r="F88" s="49"/>
      <c r="G88" s="49"/>
      <c r="H88" s="65"/>
    </row>
    <row r="89" spans="2:9" ht="14.25" customHeight="1" x14ac:dyDescent="0.3">
      <c r="B89" s="57" t="s">
        <v>296</v>
      </c>
      <c r="C89" s="31">
        <v>0</v>
      </c>
      <c r="D89" s="31">
        <v>0.1975195383708723</v>
      </c>
      <c r="E89" s="31">
        <v>0.23613477710269637</v>
      </c>
      <c r="F89" s="31">
        <v>0.51415715957377117</v>
      </c>
      <c r="G89" s="31">
        <v>0.28949565985442921</v>
      </c>
      <c r="H89" s="75">
        <v>0.28253241790526185</v>
      </c>
      <c r="I89" s="6"/>
    </row>
    <row r="90" spans="2:9" ht="14.25" customHeight="1" x14ac:dyDescent="0.3">
      <c r="B90" s="57" t="s">
        <v>292</v>
      </c>
      <c r="C90" s="31">
        <v>8.3845730894038767E-2</v>
      </c>
      <c r="D90" s="31">
        <v>4.797053484772841E-2</v>
      </c>
      <c r="E90" s="31">
        <v>0.36362141803693077</v>
      </c>
      <c r="F90" s="31">
        <v>0.11119023261676658</v>
      </c>
      <c r="G90" s="31">
        <v>0.36606860478906389</v>
      </c>
      <c r="H90" s="75">
        <v>0.18910195789348069</v>
      </c>
      <c r="I90" s="6"/>
    </row>
    <row r="91" spans="2:9" ht="14.25" customHeight="1" x14ac:dyDescent="0.3">
      <c r="B91" s="57" t="s">
        <v>293</v>
      </c>
      <c r="C91" s="31">
        <v>0</v>
      </c>
      <c r="D91" s="31">
        <v>0.23157346607597917</v>
      </c>
      <c r="E91" s="31">
        <v>0.28607764062451274</v>
      </c>
      <c r="F91" s="31">
        <v>5.5646253454376245E-2</v>
      </c>
      <c r="G91" s="31">
        <v>7.8033988327607648E-2</v>
      </c>
      <c r="H91" s="75">
        <v>0.11602514861626395</v>
      </c>
      <c r="I91" s="6"/>
    </row>
    <row r="92" spans="2:9" ht="14.25" customHeight="1" x14ac:dyDescent="0.3">
      <c r="B92" s="57" t="s">
        <v>294</v>
      </c>
      <c r="C92" s="31">
        <v>0.21204384273934035</v>
      </c>
      <c r="D92" s="31">
        <v>0</v>
      </c>
      <c r="E92" s="31">
        <v>0</v>
      </c>
      <c r="F92" s="31">
        <v>0.14673749486154805</v>
      </c>
      <c r="G92" s="31">
        <v>2.1915604489377061E-2</v>
      </c>
      <c r="H92" s="75">
        <v>7.4803145889027978E-2</v>
      </c>
      <c r="I92" s="6"/>
    </row>
    <row r="93" spans="2:9" ht="14.25" customHeight="1" thickBot="1" x14ac:dyDescent="0.35">
      <c r="B93" s="67" t="s">
        <v>295</v>
      </c>
      <c r="C93" s="50">
        <v>0.70411042636662091</v>
      </c>
      <c r="D93" s="50">
        <v>0.5229364607054201</v>
      </c>
      <c r="E93" s="50">
        <v>0.11416616423585994</v>
      </c>
      <c r="F93" s="50">
        <v>0.17226885949353801</v>
      </c>
      <c r="G93" s="50">
        <v>0.24448614253952206</v>
      </c>
      <c r="H93" s="66">
        <v>0.33753732969596562</v>
      </c>
      <c r="I93" s="6"/>
    </row>
    <row r="94" spans="2:9" ht="14.25" customHeight="1" thickTop="1" x14ac:dyDescent="0.3">
      <c r="B94" s="52" t="s">
        <v>113</v>
      </c>
    </row>
    <row r="96" spans="2:9" ht="14.25" customHeight="1" x14ac:dyDescent="0.3">
      <c r="B96" s="2"/>
    </row>
    <row r="97" spans="2:6" ht="14.25" customHeight="1" x14ac:dyDescent="0.3">
      <c r="B97" s="2"/>
    </row>
    <row r="98" spans="2:6" ht="14.25" customHeight="1" x14ac:dyDescent="0.3">
      <c r="B98" s="3" t="s">
        <v>671</v>
      </c>
    </row>
    <row r="99" spans="2:6" ht="14.25" customHeight="1" thickBot="1" x14ac:dyDescent="0.35">
      <c r="B99" s="2"/>
    </row>
    <row r="100" spans="2:6" ht="28.5" customHeight="1" thickBot="1" x14ac:dyDescent="0.35">
      <c r="B100" s="53" t="s">
        <v>37</v>
      </c>
      <c r="C100" s="54" t="s">
        <v>245</v>
      </c>
      <c r="D100" s="54" t="s">
        <v>246</v>
      </c>
      <c r="E100" s="54" t="s">
        <v>250</v>
      </c>
      <c r="F100" s="55" t="s">
        <v>1</v>
      </c>
    </row>
    <row r="101" spans="2:6" ht="14.25" customHeight="1" thickTop="1" thickBot="1" x14ac:dyDescent="0.35">
      <c r="B101" s="57" t="s">
        <v>57</v>
      </c>
      <c r="C101" s="16">
        <v>337.25786376779314</v>
      </c>
      <c r="D101" s="16">
        <v>149.74213623220697</v>
      </c>
      <c r="E101" s="16">
        <v>110.99999999999997</v>
      </c>
      <c r="F101" s="60">
        <f t="shared" ref="F101" si="3">SUM(A101:E101)</f>
        <v>598.00000000000011</v>
      </c>
    </row>
    <row r="102" spans="2:6" ht="14.25" customHeight="1" thickTop="1" thickBot="1" x14ac:dyDescent="0.35">
      <c r="B102" s="51" t="s">
        <v>686</v>
      </c>
      <c r="C102" s="47">
        <v>562.4710092034386</v>
      </c>
      <c r="D102" s="47">
        <v>303.8752475147752</v>
      </c>
      <c r="E102" s="47">
        <v>165.25496777629806</v>
      </c>
      <c r="F102" s="58">
        <v>1031.6012244945118</v>
      </c>
    </row>
    <row r="103" spans="2:6" ht="14.25" customHeight="1" thickTop="1" thickBot="1" x14ac:dyDescent="0.35">
      <c r="B103" s="51" t="s">
        <v>667</v>
      </c>
      <c r="C103" s="47">
        <v>210.22456668810787</v>
      </c>
      <c r="D103" s="47">
        <v>118.91404311658292</v>
      </c>
      <c r="E103" s="47">
        <v>37.80294281905816</v>
      </c>
      <c r="F103" s="58">
        <v>366.85762756224506</v>
      </c>
    </row>
    <row r="104" spans="2:6" ht="14.25" customHeight="1" thickTop="1" x14ac:dyDescent="0.3">
      <c r="B104" s="266" t="s">
        <v>666</v>
      </c>
      <c r="C104" s="266"/>
      <c r="D104" s="266"/>
      <c r="E104" s="266"/>
      <c r="F104" s="267"/>
    </row>
    <row r="105" spans="2:6" ht="14.25" customHeight="1" thickBot="1" x14ac:dyDescent="0.35">
      <c r="B105" s="57" t="s">
        <v>57</v>
      </c>
      <c r="C105" s="139">
        <v>181.48699066468211</v>
      </c>
      <c r="D105" s="139">
        <v>119.0760987796434</v>
      </c>
      <c r="E105" s="139">
        <v>37.744494619857484</v>
      </c>
      <c r="F105" s="140">
        <v>338.307584064183</v>
      </c>
    </row>
    <row r="106" spans="2:6" ht="14.25" customHeight="1" thickTop="1" x14ac:dyDescent="0.3">
      <c r="B106" s="64" t="s">
        <v>668</v>
      </c>
      <c r="C106" s="49"/>
      <c r="D106" s="49"/>
      <c r="E106" s="49"/>
      <c r="F106" s="65"/>
    </row>
    <row r="107" spans="2:6" ht="14.25" customHeight="1" x14ac:dyDescent="0.3">
      <c r="B107" s="57" t="s">
        <v>659</v>
      </c>
      <c r="C107" s="234">
        <v>1.2696338392197175</v>
      </c>
      <c r="D107" s="234">
        <v>1.1960361448998462</v>
      </c>
      <c r="E107" s="234">
        <v>1.3280598081695503</v>
      </c>
      <c r="F107" s="235">
        <v>1.2502477303737041</v>
      </c>
    </row>
    <row r="108" spans="2:6" ht="14.25" customHeight="1" x14ac:dyDescent="0.3">
      <c r="B108" s="57" t="s">
        <v>660</v>
      </c>
      <c r="C108" s="139">
        <v>43.663702703415119</v>
      </c>
      <c r="D108" s="139">
        <v>43.243310427613217</v>
      </c>
      <c r="E108" s="139">
        <v>37.601242300074389</v>
      </c>
      <c r="F108" s="140">
        <v>42.761689330377997</v>
      </c>
    </row>
    <row r="109" spans="2:6" ht="14.25" customHeight="1" x14ac:dyDescent="0.3">
      <c r="B109" s="57" t="s">
        <v>661</v>
      </c>
      <c r="C109" s="234">
        <v>1.1849055530795631</v>
      </c>
      <c r="D109" s="234">
        <v>1</v>
      </c>
      <c r="E109" s="234">
        <v>1</v>
      </c>
      <c r="F109" s="235">
        <v>1.0991936154148765</v>
      </c>
    </row>
    <row r="110" spans="2:6" ht="14.25" customHeight="1" x14ac:dyDescent="0.3">
      <c r="B110" s="57" t="s">
        <v>662</v>
      </c>
      <c r="C110" s="139">
        <v>45.806596165609186</v>
      </c>
      <c r="D110" s="139">
        <v>45.462682481417787</v>
      </c>
      <c r="E110" s="139">
        <v>37.61227799521572</v>
      </c>
      <c r="F110" s="140">
        <v>44.812092465422801</v>
      </c>
    </row>
    <row r="111" spans="2:6" ht="14.25" customHeight="1" x14ac:dyDescent="0.3">
      <c r="B111" s="57" t="s">
        <v>663</v>
      </c>
      <c r="C111" s="139">
        <v>71.186256912919134</v>
      </c>
      <c r="D111" s="139">
        <v>82.52245944693621</v>
      </c>
      <c r="E111" s="139">
        <v>155.46621897534388</v>
      </c>
      <c r="F111" s="140">
        <v>84.579321570003614</v>
      </c>
    </row>
    <row r="112" spans="2:6" ht="14.25" customHeight="1" x14ac:dyDescent="0.3">
      <c r="B112" s="57" t="s">
        <v>664</v>
      </c>
      <c r="C112" s="139">
        <v>27.012749619771053</v>
      </c>
      <c r="D112" s="139">
        <v>45.276586110515581</v>
      </c>
      <c r="E112" s="139">
        <v>120.74907906704649</v>
      </c>
      <c r="F112" s="140">
        <v>43.899207534622896</v>
      </c>
    </row>
    <row r="113" spans="2:6" ht="14.25" customHeight="1" thickBot="1" x14ac:dyDescent="0.35">
      <c r="B113" s="69" t="s">
        <v>665</v>
      </c>
      <c r="C113" s="72">
        <v>81206.977113634726</v>
      </c>
      <c r="D113" s="72">
        <v>198215.0702159685</v>
      </c>
      <c r="E113" s="72">
        <v>488681.32748797763</v>
      </c>
      <c r="F113" s="73">
        <v>167852.33198733561</v>
      </c>
    </row>
    <row r="114" spans="2:6" ht="14.25" customHeight="1" thickTop="1" x14ac:dyDescent="0.3">
      <c r="B114" s="64" t="s">
        <v>291</v>
      </c>
      <c r="C114" s="49"/>
      <c r="D114" s="49"/>
      <c r="E114" s="49"/>
      <c r="F114" s="65"/>
    </row>
    <row r="115" spans="2:6" ht="14.25" customHeight="1" x14ac:dyDescent="0.3">
      <c r="B115" s="57" t="s">
        <v>296</v>
      </c>
      <c r="C115" s="31">
        <v>0.27393661618562892</v>
      </c>
      <c r="D115" s="31">
        <v>0.30176534283841921</v>
      </c>
      <c r="E115" s="31">
        <v>0.78467101043464149</v>
      </c>
      <c r="F115" s="75">
        <v>0.34071356374421935</v>
      </c>
    </row>
    <row r="116" spans="2:6" ht="14.25" customHeight="1" x14ac:dyDescent="0.3">
      <c r="B116" s="57" t="s">
        <v>292</v>
      </c>
      <c r="C116" s="31">
        <v>0.25324348778446276</v>
      </c>
      <c r="D116" s="31">
        <v>0.34651551360859623</v>
      </c>
      <c r="E116" s="31">
        <v>0.14820775785738136</v>
      </c>
      <c r="F116" s="75">
        <v>0.27435430159327018</v>
      </c>
    </row>
    <row r="117" spans="2:6" ht="14.25" customHeight="1" x14ac:dyDescent="0.3">
      <c r="B117" s="57" t="s">
        <v>293</v>
      </c>
      <c r="C117" s="31">
        <v>4.1453231668311968E-2</v>
      </c>
      <c r="D117" s="31">
        <v>0</v>
      </c>
      <c r="E117" s="31">
        <v>0</v>
      </c>
      <c r="F117" s="75">
        <v>2.2237817368529783E-2</v>
      </c>
    </row>
    <row r="118" spans="2:6" ht="14.25" customHeight="1" thickBot="1" x14ac:dyDescent="0.35">
      <c r="B118" s="57" t="s">
        <v>294</v>
      </c>
      <c r="C118" s="31">
        <v>0.16817992131256254</v>
      </c>
      <c r="D118" s="31">
        <v>0</v>
      </c>
      <c r="E118" s="31">
        <v>6.7121231707977139E-2</v>
      </c>
      <c r="F118" s="75">
        <v>9.7709677037712106E-2</v>
      </c>
    </row>
    <row r="119" spans="2:6" ht="14.25" customHeight="1" thickTop="1" thickBot="1" x14ac:dyDescent="0.35">
      <c r="B119" s="57" t="s">
        <v>295</v>
      </c>
      <c r="C119" s="31">
        <v>0.26318674304903378</v>
      </c>
      <c r="D119" s="31">
        <v>0.35171914355298461</v>
      </c>
      <c r="E119" s="31">
        <v>0</v>
      </c>
      <c r="F119" s="121">
        <v>0.2649846402562685</v>
      </c>
    </row>
    <row r="120" spans="2:6" ht="14.25" customHeight="1" thickTop="1" x14ac:dyDescent="0.3">
      <c r="B120" s="266" t="s">
        <v>669</v>
      </c>
      <c r="C120" s="266"/>
      <c r="D120" s="266"/>
      <c r="E120" s="266"/>
      <c r="F120" s="267"/>
    </row>
    <row r="121" spans="2:6" ht="14.25" customHeight="1" thickBot="1" x14ac:dyDescent="0.35">
      <c r="B121" s="57" t="s">
        <v>57</v>
      </c>
      <c r="C121" s="139">
        <v>155.77087310311103</v>
      </c>
      <c r="D121" s="139">
        <v>30.666037452563565</v>
      </c>
      <c r="E121" s="139">
        <v>73.255505380142509</v>
      </c>
      <c r="F121" s="140">
        <v>259.69241593581711</v>
      </c>
    </row>
    <row r="122" spans="2:6" ht="14.25" customHeight="1" thickTop="1" x14ac:dyDescent="0.3">
      <c r="B122" s="64" t="s">
        <v>668</v>
      </c>
      <c r="C122" s="49"/>
      <c r="D122" s="49"/>
      <c r="E122" s="49"/>
      <c r="F122" s="65"/>
    </row>
    <row r="123" spans="2:6" ht="14.25" customHeight="1" x14ac:dyDescent="0.3">
      <c r="B123" s="57" t="s">
        <v>659</v>
      </c>
      <c r="C123" s="234">
        <v>2.0990892288311245</v>
      </c>
      <c r="D123" s="234">
        <v>4.6442034891016633</v>
      </c>
      <c r="E123" s="234">
        <v>0.6842754824252778</v>
      </c>
      <c r="F123" s="235">
        <v>1.9793182676182799</v>
      </c>
    </row>
    <row r="124" spans="2:6" ht="14.25" customHeight="1" x14ac:dyDescent="0.3">
      <c r="B124" s="57" t="s">
        <v>660</v>
      </c>
      <c r="C124" s="139">
        <v>61.417051111680131</v>
      </c>
      <c r="D124" s="139">
        <v>49.469022922063509</v>
      </c>
      <c r="E124" s="139">
        <v>58.481893259755218</v>
      </c>
      <c r="F124" s="140">
        <v>58.696266455986418</v>
      </c>
    </row>
    <row r="125" spans="2:6" ht="14.25" customHeight="1" x14ac:dyDescent="0.3">
      <c r="B125" s="57" t="s">
        <v>661</v>
      </c>
      <c r="C125" s="139">
        <v>0</v>
      </c>
      <c r="D125" s="139">
        <v>0</v>
      </c>
      <c r="E125" s="139">
        <v>0</v>
      </c>
      <c r="F125" s="140">
        <v>0</v>
      </c>
    </row>
    <row r="126" spans="2:6" ht="14.25" customHeight="1" x14ac:dyDescent="0.3">
      <c r="B126" s="57" t="s">
        <v>662</v>
      </c>
      <c r="C126" s="249">
        <v>0</v>
      </c>
      <c r="D126" s="249">
        <v>0</v>
      </c>
      <c r="E126" s="249">
        <v>0</v>
      </c>
      <c r="F126" s="140">
        <v>0</v>
      </c>
    </row>
    <row r="127" spans="2:6" ht="14.25" customHeight="1" x14ac:dyDescent="0.3">
      <c r="B127" s="57" t="s">
        <v>663</v>
      </c>
      <c r="C127" s="139">
        <v>53.999203059642369</v>
      </c>
      <c r="D127" s="139">
        <v>71.412273195276398</v>
      </c>
      <c r="E127" s="139">
        <v>220.46530953640274</v>
      </c>
      <c r="F127" s="140">
        <v>103.01314354648747</v>
      </c>
    </row>
    <row r="128" spans="2:6" ht="14.25" customHeight="1" x14ac:dyDescent="0.3">
      <c r="B128" s="57" t="s">
        <v>664</v>
      </c>
      <c r="C128" s="139">
        <v>21.040914685458091</v>
      </c>
      <c r="D128" s="139">
        <v>68.35871386252326</v>
      </c>
      <c r="E128" s="139">
        <v>198.4615882399639</v>
      </c>
      <c r="F128" s="140">
        <v>76.676311105460627</v>
      </c>
    </row>
    <row r="129" spans="2:6" ht="14.25" customHeight="1" thickBot="1" x14ac:dyDescent="0.35">
      <c r="B129" s="69" t="s">
        <v>665</v>
      </c>
      <c r="C129" s="72">
        <v>48546.407174472261</v>
      </c>
      <c r="D129" s="72">
        <v>173903.07275813576</v>
      </c>
      <c r="E129" s="72">
        <v>816238.41338808765</v>
      </c>
      <c r="F129" s="73">
        <v>279904.17662138684</v>
      </c>
    </row>
    <row r="130" spans="2:6" ht="14.25" customHeight="1" thickTop="1" x14ac:dyDescent="0.3">
      <c r="B130" s="64" t="s">
        <v>291</v>
      </c>
      <c r="C130" s="49"/>
      <c r="D130" s="49"/>
      <c r="E130" s="49"/>
      <c r="F130" s="65"/>
    </row>
    <row r="131" spans="2:6" ht="14.25" customHeight="1" x14ac:dyDescent="0.3">
      <c r="B131" s="57" t="s">
        <v>296</v>
      </c>
      <c r="C131" s="31">
        <v>0.22147188125351305</v>
      </c>
      <c r="D131" s="31">
        <v>0</v>
      </c>
      <c r="E131" s="31">
        <v>0</v>
      </c>
      <c r="F131" s="75">
        <v>0.13284511288606379</v>
      </c>
    </row>
    <row r="132" spans="2:6" ht="14.25" customHeight="1" x14ac:dyDescent="0.3">
      <c r="B132" s="57" t="s">
        <v>292</v>
      </c>
      <c r="C132" s="31">
        <v>7.3823960417837675E-2</v>
      </c>
      <c r="D132" s="31">
        <v>0.39548354903667243</v>
      </c>
      <c r="E132" s="31">
        <v>0.36027080110192672</v>
      </c>
      <c r="F132" s="75">
        <v>0.19260999796636405</v>
      </c>
    </row>
    <row r="133" spans="2:6" ht="14.25" customHeight="1" x14ac:dyDescent="0.3">
      <c r="B133" s="57" t="s">
        <v>293</v>
      </c>
      <c r="C133" s="31">
        <v>0</v>
      </c>
      <c r="D133" s="31">
        <v>0</v>
      </c>
      <c r="E133" s="31">
        <v>0</v>
      </c>
      <c r="F133" s="75">
        <v>0</v>
      </c>
    </row>
    <row r="134" spans="2:6" ht="14.25" customHeight="1" x14ac:dyDescent="0.3">
      <c r="B134" s="57" t="s">
        <v>294</v>
      </c>
      <c r="C134" s="31">
        <v>5.0958648272195955E-2</v>
      </c>
      <c r="D134" s="31">
        <v>0.60451645096332751</v>
      </c>
      <c r="E134" s="31">
        <v>0.23032420600055864</v>
      </c>
      <c r="F134" s="75">
        <v>0.16692252338247363</v>
      </c>
    </row>
    <row r="135" spans="2:6" ht="14.25" customHeight="1" thickBot="1" x14ac:dyDescent="0.35">
      <c r="B135" s="67" t="s">
        <v>295</v>
      </c>
      <c r="C135" s="50">
        <v>0.65374551005645332</v>
      </c>
      <c r="D135" s="50">
        <v>0</v>
      </c>
      <c r="E135" s="50">
        <v>0.40940499289751459</v>
      </c>
      <c r="F135" s="66">
        <v>0.50762236576509867</v>
      </c>
    </row>
    <row r="136" spans="2:6" ht="14.25" customHeight="1" thickTop="1" x14ac:dyDescent="0.3">
      <c r="B136" s="52" t="s">
        <v>113</v>
      </c>
    </row>
  </sheetData>
  <mergeCells count="4">
    <mergeCell ref="B78:H78"/>
    <mergeCell ref="B62:H62"/>
    <mergeCell ref="B104:F104"/>
    <mergeCell ref="B120:F120"/>
  </mergeCells>
  <hyperlinks>
    <hyperlink ref="I2" location="Contenidos!A1" display="Volver a Contenidos" xr:uid="{5B259A53-4460-4375-90DB-54AF7F79E7AE}"/>
  </hyperlink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tabColor theme="2" tint="-0.749992370372631"/>
  </sheetPr>
  <dimension ref="B1:J327"/>
  <sheetViews>
    <sheetView showGridLines="0" workbookViewId="0">
      <selection activeCell="C14" sqref="C14"/>
    </sheetView>
  </sheetViews>
  <sheetFormatPr baseColWidth="10" defaultRowHeight="15" customHeight="1" x14ac:dyDescent="0.3"/>
  <cols>
    <col min="1" max="1" width="18.33203125" customWidth="1"/>
    <col min="2" max="2" width="87" customWidth="1"/>
    <col min="3" max="4" width="22" customWidth="1"/>
    <col min="5" max="5" width="18.33203125" customWidth="1"/>
    <col min="6" max="7" width="18.44140625" customWidth="1"/>
    <col min="8" max="8" width="14.6640625" customWidth="1"/>
    <col min="9" max="9" width="24" customWidth="1"/>
  </cols>
  <sheetData>
    <row r="1" spans="2:9" s="1" customFormat="1" ht="15" customHeight="1" x14ac:dyDescent="0.3"/>
    <row r="2" spans="2:9" s="1" customFormat="1" ht="15" customHeight="1" x14ac:dyDescent="0.3">
      <c r="I2" s="22" t="s">
        <v>44</v>
      </c>
    </row>
    <row r="3" spans="2:9" s="1" customFormat="1" ht="15" customHeight="1" x14ac:dyDescent="0.3"/>
    <row r="4" spans="2:9" s="1" customFormat="1" ht="15" customHeight="1" x14ac:dyDescent="0.3"/>
    <row r="5" spans="2:9" s="1" customFormat="1" ht="15" customHeight="1" x14ac:dyDescent="0.3"/>
    <row r="6" spans="2:9" s="1" customFormat="1" ht="15" customHeight="1" x14ac:dyDescent="0.3"/>
    <row r="7" spans="2:9" s="1" customFormat="1" ht="15" customHeight="1" x14ac:dyDescent="0.3"/>
    <row r="8" spans="2:9" s="1" customFormat="1" ht="15" customHeight="1" x14ac:dyDescent="0.3"/>
    <row r="9" spans="2:9" s="1" customFormat="1" ht="15" customHeight="1" x14ac:dyDescent="0.3"/>
    <row r="10" spans="2:9" s="1" customFormat="1" ht="15" customHeight="1" x14ac:dyDescent="0.3"/>
    <row r="11" spans="2:9" s="1" customFormat="1" ht="15" customHeight="1" x14ac:dyDescent="0.3"/>
    <row r="12" spans="2:9" s="1" customFormat="1" ht="15" customHeight="1" x14ac:dyDescent="0.3"/>
    <row r="13" spans="2:9" s="1" customFormat="1" ht="15" customHeight="1" x14ac:dyDescent="0.4">
      <c r="C13" s="8" t="s">
        <v>180</v>
      </c>
    </row>
    <row r="14" spans="2:9" s="1" customFormat="1" ht="15" customHeight="1" x14ac:dyDescent="0.3"/>
    <row r="15" spans="2:9" s="1" customFormat="1" ht="15" customHeight="1" x14ac:dyDescent="0.3">
      <c r="B15" s="3" t="s">
        <v>554</v>
      </c>
    </row>
    <row r="16" spans="2:9" s="1" customFormat="1" ht="15" customHeight="1" thickBot="1" x14ac:dyDescent="0.35">
      <c r="B16" s="2"/>
    </row>
    <row r="17" spans="2:10" s="7" customFormat="1" ht="30.75" customHeight="1" thickBot="1" x14ac:dyDescent="0.35">
      <c r="B17" s="53" t="s">
        <v>9</v>
      </c>
      <c r="C17" s="54" t="s">
        <v>8</v>
      </c>
      <c r="D17" s="54" t="s">
        <v>7</v>
      </c>
      <c r="E17" s="55" t="s">
        <v>46</v>
      </c>
      <c r="F17" s="1"/>
      <c r="G17" s="1"/>
      <c r="H17" s="1"/>
      <c r="J17" s="1"/>
    </row>
    <row r="18" spans="2:10" s="1" customFormat="1" ht="15" customHeight="1" thickTop="1" thickBot="1" x14ac:dyDescent="0.35">
      <c r="B18" s="81" t="s">
        <v>57</v>
      </c>
      <c r="C18" s="148">
        <v>2220.9999999999995</v>
      </c>
      <c r="D18" s="148">
        <v>598.00000000000011</v>
      </c>
      <c r="E18" s="58">
        <f>SUM(B18:D18)</f>
        <v>2818.9999999999995</v>
      </c>
    </row>
    <row r="19" spans="2:10" ht="15" customHeight="1" thickTop="1" x14ac:dyDescent="0.3">
      <c r="B19" s="103" t="s">
        <v>183</v>
      </c>
      <c r="C19" s="192">
        <v>2382.0550209197504</v>
      </c>
      <c r="D19" s="102">
        <v>598.00000000000011</v>
      </c>
      <c r="E19" s="58">
        <f>SUM(B19:D19)</f>
        <v>2980.0550209197504</v>
      </c>
      <c r="J19" s="1"/>
    </row>
    <row r="20" spans="2:10" ht="15" customHeight="1" x14ac:dyDescent="0.3">
      <c r="B20" s="99" t="s">
        <v>441</v>
      </c>
      <c r="C20" s="100"/>
      <c r="D20" s="100"/>
      <c r="E20" s="58"/>
      <c r="J20" s="1"/>
    </row>
    <row r="21" spans="2:10" ht="15" customHeight="1" x14ac:dyDescent="0.3">
      <c r="B21" s="57" t="s">
        <v>551</v>
      </c>
      <c r="C21" s="31">
        <v>0.86606725920002081</v>
      </c>
      <c r="D21" s="31">
        <v>0.56396873817434612</v>
      </c>
      <c r="E21" s="42">
        <f>SUMPRODUCT($C$18:$D$18,C21:D21)/$E$18</f>
        <v>0.80198250731163723</v>
      </c>
      <c r="J21" s="1"/>
    </row>
    <row r="22" spans="2:10" ht="15" customHeight="1" x14ac:dyDescent="0.3">
      <c r="B22" s="57" t="s">
        <v>552</v>
      </c>
      <c r="C22" s="31">
        <v>8.3997176554803168E-2</v>
      </c>
      <c r="D22" s="31">
        <v>0.22533084595842801</v>
      </c>
      <c r="E22" s="42">
        <f t="shared" ref="E22:E23" si="0">SUMPRODUCT($C$18:$D$18,C22:D22)/$E$18</f>
        <v>0.11397856509803399</v>
      </c>
      <c r="J22" s="1"/>
    </row>
    <row r="23" spans="2:10" ht="15" customHeight="1" thickBot="1" x14ac:dyDescent="0.35">
      <c r="B23" s="57" t="s">
        <v>553</v>
      </c>
      <c r="C23" s="31">
        <v>4.9935564245175944E-2</v>
      </c>
      <c r="D23" s="31">
        <v>0.21070041586722599</v>
      </c>
      <c r="E23" s="42">
        <f t="shared" si="0"/>
        <v>8.4038927590328827E-2</v>
      </c>
      <c r="J23" s="1"/>
    </row>
    <row r="24" spans="2:10" ht="15" customHeight="1" thickTop="1" x14ac:dyDescent="0.3">
      <c r="B24" s="64" t="s">
        <v>478</v>
      </c>
      <c r="C24" s="49"/>
      <c r="D24" s="49"/>
      <c r="E24" s="58"/>
      <c r="J24" s="1"/>
    </row>
    <row r="25" spans="2:10" ht="15" customHeight="1" x14ac:dyDescent="0.3">
      <c r="B25" s="57" t="s">
        <v>329</v>
      </c>
      <c r="C25" s="31">
        <v>0.9447991544098463</v>
      </c>
      <c r="D25" s="31">
        <v>0.72139145567882113</v>
      </c>
      <c r="E25" s="42">
        <f t="shared" ref="E25:E27" si="1">SUMPRODUCT($C$18:$D$18,C25:D25)/$E$18</f>
        <v>0.8974072410217111</v>
      </c>
      <c r="J25" s="1"/>
    </row>
    <row r="26" spans="2:10" ht="14.4" x14ac:dyDescent="0.3">
      <c r="B26" s="57" t="s">
        <v>330</v>
      </c>
      <c r="C26" s="31">
        <v>4.7487188534805443E-2</v>
      </c>
      <c r="D26" s="31">
        <v>0.20954347666015313</v>
      </c>
      <c r="E26" s="42">
        <f t="shared" si="1"/>
        <v>8.1864506838799048E-2</v>
      </c>
      <c r="J26" s="1"/>
    </row>
    <row r="27" spans="2:10" thickBot="1" x14ac:dyDescent="0.35">
      <c r="B27" s="57" t="s">
        <v>331</v>
      </c>
      <c r="C27" s="31">
        <v>7.7136570553481927E-3</v>
      </c>
      <c r="D27" s="31">
        <v>4.9834929249293239E-2</v>
      </c>
      <c r="E27" s="42">
        <f t="shared" si="1"/>
        <v>1.6648925154666795E-2</v>
      </c>
      <c r="J27" s="1"/>
    </row>
    <row r="28" spans="2:10" ht="15" customHeight="1" thickTop="1" x14ac:dyDescent="0.3">
      <c r="B28" s="64" t="s">
        <v>442</v>
      </c>
      <c r="C28" s="49"/>
      <c r="D28" s="49"/>
      <c r="E28" s="58"/>
      <c r="J28" s="1"/>
    </row>
    <row r="29" spans="2:10" ht="15" customHeight="1" x14ac:dyDescent="0.3">
      <c r="B29" s="57" t="s">
        <v>220</v>
      </c>
      <c r="C29" s="16">
        <v>656988.18473870808</v>
      </c>
      <c r="D29" s="16">
        <v>206340.52864662866</v>
      </c>
      <c r="E29" s="41">
        <f>SUMPRODUCT($C$18:$D$18,C29:D29)/$E$18</f>
        <v>561391.41342155181</v>
      </c>
      <c r="J29" s="1"/>
    </row>
    <row r="30" spans="2:10" ht="15" customHeight="1" x14ac:dyDescent="0.3">
      <c r="B30" s="57" t="s">
        <v>479</v>
      </c>
      <c r="C30" s="16">
        <v>112.09244010772842</v>
      </c>
      <c r="D30" s="16">
        <v>50.342085885707746</v>
      </c>
      <c r="E30" s="41">
        <f t="shared" ref="E30:E33" si="2">SUMPRODUCT($C$18:$D$18,C30:D30)/$E$18</f>
        <v>98.993216331648838</v>
      </c>
      <c r="J30" s="1"/>
    </row>
    <row r="31" spans="2:10" ht="15" customHeight="1" x14ac:dyDescent="0.3">
      <c r="B31" s="57" t="s">
        <v>160</v>
      </c>
      <c r="C31" s="95">
        <v>1.30747176098361</v>
      </c>
      <c r="D31" s="95">
        <v>1.0856733305478359</v>
      </c>
      <c r="E31" s="96">
        <f t="shared" si="2"/>
        <v>1.2604212248358295</v>
      </c>
      <c r="J31" s="1"/>
    </row>
    <row r="32" spans="2:10" ht="15" customHeight="1" x14ac:dyDescent="0.3">
      <c r="B32" s="57" t="s">
        <v>161</v>
      </c>
      <c r="C32" s="95">
        <v>7.7757298555516003</v>
      </c>
      <c r="D32" s="95">
        <v>4.7001331530886006</v>
      </c>
      <c r="E32" s="96">
        <f t="shared" si="2"/>
        <v>7.123297493695314</v>
      </c>
      <c r="J32" s="1"/>
    </row>
    <row r="33" spans="2:10" ht="15" customHeight="1" thickBot="1" x14ac:dyDescent="0.35">
      <c r="B33" s="57" t="s">
        <v>162</v>
      </c>
      <c r="C33" s="95">
        <v>1.7236638123533874</v>
      </c>
      <c r="D33" s="95">
        <v>1.4600898724943943</v>
      </c>
      <c r="E33" s="96">
        <f t="shared" si="2"/>
        <v>1.6677513554411214</v>
      </c>
      <c r="J33" s="1"/>
    </row>
    <row r="34" spans="2:10" ht="15" customHeight="1" thickTop="1" x14ac:dyDescent="0.3">
      <c r="B34" s="64" t="s">
        <v>443</v>
      </c>
      <c r="C34" s="49"/>
      <c r="D34" s="49"/>
      <c r="E34" s="58"/>
      <c r="J34" s="1"/>
    </row>
    <row r="35" spans="2:10" ht="15" customHeight="1" x14ac:dyDescent="0.3">
      <c r="B35" s="57" t="s">
        <v>163</v>
      </c>
      <c r="C35" s="164">
        <v>2.493650710755662</v>
      </c>
      <c r="D35" s="164">
        <v>1.8657931306392157</v>
      </c>
      <c r="E35" s="41">
        <f t="shared" ref="E35:E37" si="3">SUMPRODUCT($C$18:$D$18,C35:D35)/$E$18</f>
        <v>2.3604620506245393</v>
      </c>
      <c r="J35" s="1"/>
    </row>
    <row r="36" spans="2:10" ht="15" customHeight="1" x14ac:dyDescent="0.3">
      <c r="B36" s="57" t="s">
        <v>164</v>
      </c>
      <c r="C36" s="148">
        <v>112.09244010772842</v>
      </c>
      <c r="D36" s="148">
        <v>50.342085885707746</v>
      </c>
      <c r="E36" s="41">
        <f t="shared" si="3"/>
        <v>98.993216331648838</v>
      </c>
      <c r="J36" s="1"/>
    </row>
    <row r="37" spans="2:10" ht="15" customHeight="1" thickBot="1" x14ac:dyDescent="0.35">
      <c r="B37" s="69" t="s">
        <v>165</v>
      </c>
      <c r="C37" s="161">
        <v>3705.7610231077592</v>
      </c>
      <c r="D37" s="161">
        <v>772.29446832381473</v>
      </c>
      <c r="E37" s="41">
        <f t="shared" si="3"/>
        <v>3083.479008293712</v>
      </c>
      <c r="J37" s="1"/>
    </row>
    <row r="38" spans="2:10" ht="15" customHeight="1" thickTop="1" x14ac:dyDescent="0.3">
      <c r="B38" s="64" t="s">
        <v>480</v>
      </c>
      <c r="C38" s="49"/>
      <c r="D38" s="49"/>
      <c r="E38" s="58"/>
      <c r="J38" s="1"/>
    </row>
    <row r="39" spans="2:10" ht="15" customHeight="1" x14ac:dyDescent="0.3">
      <c r="B39" s="57" t="s">
        <v>481</v>
      </c>
      <c r="C39" s="148">
        <v>2110.7781247674475</v>
      </c>
      <c r="D39" s="148">
        <v>416.87133498446281</v>
      </c>
      <c r="E39" s="195">
        <f t="shared" ref="E39:E43" si="4">SUM(B39:D39)</f>
        <v>2527.6494597519104</v>
      </c>
      <c r="J39" s="1"/>
    </row>
    <row r="40" spans="2:10" ht="15" customHeight="1" x14ac:dyDescent="0.3">
      <c r="B40" s="57" t="s">
        <v>561</v>
      </c>
      <c r="C40" s="148">
        <v>279.46479531043849</v>
      </c>
      <c r="D40" s="148">
        <v>43.457851640962133</v>
      </c>
      <c r="E40" s="58">
        <f t="shared" ref="E40" si="5">SUM(B40:D40)</f>
        <v>322.92264695140062</v>
      </c>
      <c r="J40" s="1"/>
    </row>
    <row r="41" spans="2:10" ht="15" customHeight="1" x14ac:dyDescent="0.3">
      <c r="B41" s="57" t="s">
        <v>482</v>
      </c>
      <c r="C41" s="148">
        <v>960.7379861104173</v>
      </c>
      <c r="D41" s="148">
        <v>202.26446972677098</v>
      </c>
      <c r="E41" s="58">
        <f t="shared" si="4"/>
        <v>1163.0024558371883</v>
      </c>
      <c r="J41" s="1"/>
    </row>
    <row r="42" spans="2:10" ht="15" customHeight="1" x14ac:dyDescent="0.3">
      <c r="B42" s="57" t="s">
        <v>483</v>
      </c>
      <c r="C42" s="148">
        <v>69.12857194296366</v>
      </c>
      <c r="D42" s="148">
        <v>2.5334569690799507</v>
      </c>
      <c r="E42" s="58">
        <f t="shared" si="4"/>
        <v>71.66202891204361</v>
      </c>
      <c r="J42" s="1"/>
    </row>
    <row r="43" spans="2:10" ht="15" customHeight="1" thickBot="1" x14ac:dyDescent="0.35">
      <c r="B43" s="57" t="s">
        <v>484</v>
      </c>
      <c r="C43" s="148">
        <v>72.72224784126692</v>
      </c>
      <c r="D43" s="148">
        <v>0</v>
      </c>
      <c r="E43" s="58">
        <f t="shared" si="4"/>
        <v>72.72224784126692</v>
      </c>
      <c r="J43" s="1"/>
    </row>
    <row r="44" spans="2:10" ht="15" customHeight="1" thickTop="1" x14ac:dyDescent="0.3">
      <c r="B44" s="64" t="s">
        <v>477</v>
      </c>
      <c r="C44" s="49"/>
      <c r="D44" s="49"/>
      <c r="E44" s="42"/>
      <c r="J44" s="1"/>
    </row>
    <row r="45" spans="2:10" ht="15" customHeight="1" x14ac:dyDescent="0.3">
      <c r="B45" s="57" t="s">
        <v>327</v>
      </c>
      <c r="C45" s="31">
        <v>0.13267611207226157</v>
      </c>
      <c r="D45" s="31">
        <v>0.28239116387118957</v>
      </c>
      <c r="E45" s="42">
        <f t="shared" ref="E45:E49" si="6">SUMPRODUCT($C$18:$D$18,C45:D45)/$E$18</f>
        <v>0.16443545970466986</v>
      </c>
      <c r="J45" s="1"/>
    </row>
    <row r="46" spans="2:10" ht="15" customHeight="1" x14ac:dyDescent="0.3">
      <c r="B46" s="57" t="s">
        <v>485</v>
      </c>
      <c r="C46" s="31">
        <v>0.63832406495595662</v>
      </c>
      <c r="D46" s="31">
        <v>0.58616936647345896</v>
      </c>
      <c r="E46" s="42">
        <f t="shared" si="6"/>
        <v>0.62726038645559001</v>
      </c>
      <c r="J46" s="1"/>
    </row>
    <row r="47" spans="2:10" ht="15" customHeight="1" x14ac:dyDescent="0.3">
      <c r="B47" s="57" t="s">
        <v>337</v>
      </c>
      <c r="C47" s="31">
        <v>8.5820371388119446E-2</v>
      </c>
      <c r="D47" s="31">
        <v>4.2793355677707492E-2</v>
      </c>
      <c r="E47" s="42">
        <f t="shared" si="6"/>
        <v>7.6692966139866051E-2</v>
      </c>
      <c r="J47" s="1"/>
    </row>
    <row r="48" spans="2:10" ht="15" customHeight="1" x14ac:dyDescent="0.3">
      <c r="B48" s="57" t="s">
        <v>338</v>
      </c>
      <c r="C48" s="31">
        <v>0.12378335003591674</v>
      </c>
      <c r="D48" s="31">
        <v>3.5881178891095857E-2</v>
      </c>
      <c r="E48" s="42">
        <f t="shared" si="6"/>
        <v>0.10513649003428394</v>
      </c>
      <c r="J48" s="1"/>
    </row>
    <row r="49" spans="2:10" ht="15" customHeight="1" thickBot="1" x14ac:dyDescent="0.35">
      <c r="B49" s="69" t="s">
        <v>326</v>
      </c>
      <c r="C49" s="70">
        <v>1.9396101547745671E-2</v>
      </c>
      <c r="D49" s="70">
        <v>5.2764935086548143E-2</v>
      </c>
      <c r="E49" s="42">
        <f t="shared" si="6"/>
        <v>2.6474697665590255E-2</v>
      </c>
      <c r="J49" s="1"/>
    </row>
    <row r="50" spans="2:10" ht="15" customHeight="1" thickTop="1" x14ac:dyDescent="0.3">
      <c r="B50" s="64" t="s">
        <v>562</v>
      </c>
      <c r="C50" s="49"/>
      <c r="D50" s="49"/>
      <c r="E50" s="58"/>
      <c r="J50" s="1"/>
    </row>
    <row r="51" spans="2:10" ht="15" customHeight="1" x14ac:dyDescent="0.3">
      <c r="B51" s="57" t="s">
        <v>456</v>
      </c>
      <c r="C51" s="148">
        <v>352.48038667808794</v>
      </c>
      <c r="D51" s="148">
        <v>11.499622770216082</v>
      </c>
      <c r="E51" s="195">
        <f>SUM(B51:D51)</f>
        <v>363.98000944830403</v>
      </c>
      <c r="J51" s="1"/>
    </row>
    <row r="52" spans="2:10" ht="15" customHeight="1" x14ac:dyDescent="0.3">
      <c r="B52" s="57" t="s">
        <v>453</v>
      </c>
      <c r="C52" s="148">
        <v>677.9770872908133</v>
      </c>
      <c r="D52" s="148">
        <v>32.383918847162697</v>
      </c>
      <c r="E52" s="195">
        <f>SUM(B52:D52)</f>
        <v>710.36100613797601</v>
      </c>
      <c r="J52" s="1"/>
    </row>
    <row r="53" spans="2:10" ht="15" customHeight="1" x14ac:dyDescent="0.3">
      <c r="B53" s="57" t="s">
        <v>451</v>
      </c>
      <c r="C53" s="148">
        <v>1274.9934690304365</v>
      </c>
      <c r="D53" s="148">
        <v>295.86111489464361</v>
      </c>
      <c r="E53" s="58">
        <f t="shared" ref="E53:E65" si="7">SUM(B53:D53)</f>
        <v>1570.8545839250801</v>
      </c>
      <c r="J53" s="1"/>
    </row>
    <row r="54" spans="2:10" ht="15" customHeight="1" x14ac:dyDescent="0.3">
      <c r="B54" s="57" t="s">
        <v>452</v>
      </c>
      <c r="C54" s="148">
        <v>950.63378124662995</v>
      </c>
      <c r="D54" s="148">
        <v>77.585618813776605</v>
      </c>
      <c r="E54" s="58">
        <f t="shared" si="7"/>
        <v>1028.2194000604065</v>
      </c>
      <c r="J54" s="1"/>
    </row>
    <row r="55" spans="2:10" ht="15" customHeight="1" x14ac:dyDescent="0.3">
      <c r="B55" s="57" t="s">
        <v>455</v>
      </c>
      <c r="C55" s="148">
        <v>183.17630549060328</v>
      </c>
      <c r="D55" s="148">
        <v>0</v>
      </c>
      <c r="E55" s="58">
        <f t="shared" si="7"/>
        <v>183.17630549060328</v>
      </c>
      <c r="J55" s="1"/>
    </row>
    <row r="56" spans="2:10" ht="15" customHeight="1" x14ac:dyDescent="0.3">
      <c r="B56" s="57" t="s">
        <v>454</v>
      </c>
      <c r="C56" s="148">
        <v>1647.3375235929011</v>
      </c>
      <c r="D56" s="148">
        <v>296.94661849297592</v>
      </c>
      <c r="E56" s="58">
        <f>SUM(B56:D56)</f>
        <v>1944.284142085877</v>
      </c>
      <c r="J56" s="1"/>
    </row>
    <row r="57" spans="2:10" ht="15" customHeight="1" x14ac:dyDescent="0.3">
      <c r="B57" s="92" t="s">
        <v>464</v>
      </c>
      <c r="C57" s="196">
        <v>1361.6986745803815</v>
      </c>
      <c r="D57" s="196">
        <v>243.81601761261209</v>
      </c>
      <c r="E57" s="195">
        <f>SUM(B57:D57)</f>
        <v>1605.5146921929936</v>
      </c>
      <c r="J57" s="1"/>
    </row>
    <row r="58" spans="2:10" ht="15" customHeight="1" x14ac:dyDescent="0.3">
      <c r="B58" s="172" t="s">
        <v>465</v>
      </c>
      <c r="C58" s="173">
        <v>3905.7247983593134</v>
      </c>
      <c r="D58" s="173">
        <v>1848.7276396030268</v>
      </c>
      <c r="E58" s="41">
        <f>SUMPRODUCT($C$57:$D$57,C58:D58)/$E$57</f>
        <v>3593.3459344802345</v>
      </c>
      <c r="J58" s="1"/>
    </row>
    <row r="59" spans="2:10" ht="15" customHeight="1" x14ac:dyDescent="0.3">
      <c r="B59" s="197" t="s">
        <v>466</v>
      </c>
      <c r="C59" s="199">
        <v>1.8801903300885943</v>
      </c>
      <c r="D59" s="199">
        <v>1.4147596834449667</v>
      </c>
      <c r="E59" s="200">
        <f>SUMPRODUCT(C59:D59,C57:D57)/E57</f>
        <v>1.8095092909854833</v>
      </c>
      <c r="J59" s="1"/>
    </row>
    <row r="60" spans="2:10" ht="15" customHeight="1" x14ac:dyDescent="0.3">
      <c r="B60" s="201" t="s">
        <v>457</v>
      </c>
      <c r="C60" s="202">
        <v>1837.7505792716513</v>
      </c>
      <c r="D60" s="202">
        <v>477.47211969880726</v>
      </c>
      <c r="E60" s="58">
        <f t="shared" si="7"/>
        <v>2315.2226989704586</v>
      </c>
      <c r="J60" s="1"/>
    </row>
    <row r="61" spans="2:10" ht="15" customHeight="1" x14ac:dyDescent="0.3">
      <c r="B61" s="57" t="s">
        <v>458</v>
      </c>
      <c r="C61" s="148">
        <v>435.79727475638231</v>
      </c>
      <c r="D61" s="148">
        <v>22.46654303092005</v>
      </c>
      <c r="E61" s="58">
        <f>SUM(B61:D61)</f>
        <v>458.26381778730234</v>
      </c>
      <c r="J61" s="1"/>
    </row>
    <row r="62" spans="2:10" ht="15" customHeight="1" x14ac:dyDescent="0.3">
      <c r="B62" s="57" t="s">
        <v>459</v>
      </c>
      <c r="C62" s="148">
        <v>713.49042147868522</v>
      </c>
      <c r="D62" s="148">
        <v>22.46654303092005</v>
      </c>
      <c r="E62" s="58">
        <f t="shared" si="7"/>
        <v>735.95696450960531</v>
      </c>
      <c r="J62" s="1"/>
    </row>
    <row r="63" spans="2:10" ht="15" customHeight="1" x14ac:dyDescent="0.3">
      <c r="B63" s="197" t="s">
        <v>460</v>
      </c>
      <c r="C63" s="198">
        <v>23.599494566569724</v>
      </c>
      <c r="D63" s="198">
        <v>21.675547652218135</v>
      </c>
      <c r="E63" s="41">
        <f t="shared" ref="E63" si="8">SUMPRODUCT($C$18:$D$18,C63:D63)/$E$18</f>
        <v>23.191363933443707</v>
      </c>
      <c r="J63" s="1"/>
    </row>
    <row r="64" spans="2:10" ht="15" customHeight="1" x14ac:dyDescent="0.3">
      <c r="B64" s="57" t="s">
        <v>467</v>
      </c>
      <c r="C64" s="148">
        <v>14.625550278207351</v>
      </c>
      <c r="D64" s="148">
        <v>0</v>
      </c>
      <c r="E64" s="58">
        <f>SUM(B64:D64)</f>
        <v>14.625550278207351</v>
      </c>
      <c r="J64" s="1"/>
    </row>
    <row r="65" spans="2:10" ht="15" customHeight="1" x14ac:dyDescent="0.3">
      <c r="B65" s="57" t="s">
        <v>461</v>
      </c>
      <c r="C65" s="148">
        <v>643.75689006959965</v>
      </c>
      <c r="D65" s="148">
        <v>90.679889162626836</v>
      </c>
      <c r="E65" s="58">
        <f t="shared" si="7"/>
        <v>734.43677923222651</v>
      </c>
      <c r="J65" s="1"/>
    </row>
    <row r="66" spans="2:10" ht="15" customHeight="1" x14ac:dyDescent="0.3">
      <c r="B66" s="57" t="s">
        <v>462</v>
      </c>
      <c r="C66" s="148">
        <v>2195.0494192561018</v>
      </c>
      <c r="D66" s="148">
        <v>20.607817702724976</v>
      </c>
      <c r="E66" s="41">
        <f t="shared" ref="E66" si="9">SUMPRODUCT($C$18:$D$18,C66:D66)/$E$18</f>
        <v>1733.7808567414086</v>
      </c>
      <c r="J66" s="1"/>
    </row>
    <row r="67" spans="2:10" ht="15" customHeight="1" thickBot="1" x14ac:dyDescent="0.35">
      <c r="B67" s="160" t="s">
        <v>463</v>
      </c>
      <c r="C67" s="163">
        <v>62.320253214580568</v>
      </c>
      <c r="D67" s="163">
        <v>339.81415121091499</v>
      </c>
      <c r="E67" s="41">
        <f t="shared" ref="E67" si="10">SUMPRODUCT($C$18:$D$18,C67:D67)/$E$18</f>
        <v>121.18557815314318</v>
      </c>
      <c r="J67" s="1"/>
    </row>
    <row r="68" spans="2:10" ht="15" customHeight="1" x14ac:dyDescent="0.3">
      <c r="B68" s="99" t="s">
        <v>476</v>
      </c>
      <c r="C68" s="100"/>
      <c r="D68" s="100"/>
      <c r="E68" s="42"/>
      <c r="J68" s="1"/>
    </row>
    <row r="69" spans="2:10" ht="15" customHeight="1" x14ac:dyDescent="0.3">
      <c r="B69" s="57" t="s">
        <v>169</v>
      </c>
      <c r="C69" s="31">
        <v>0.73884895837394449</v>
      </c>
      <c r="D69" s="31">
        <v>0.5754568043103393</v>
      </c>
      <c r="E69" s="42">
        <f t="shared" ref="E69:E79" si="11">SUMPRODUCT($C$18:$D$18,C69:D69)/$E$18</f>
        <v>0.70418826020791547</v>
      </c>
      <c r="J69" s="1"/>
    </row>
    <row r="70" spans="2:10" ht="15" customHeight="1" x14ac:dyDescent="0.3">
      <c r="B70" s="57" t="s">
        <v>213</v>
      </c>
      <c r="C70" s="31">
        <v>0.10211417779775185</v>
      </c>
      <c r="D70" s="31">
        <v>0.12681558034982229</v>
      </c>
      <c r="E70" s="42">
        <f>SUMPRODUCT($C$18:$D$18,C70:D70)/$E$18</f>
        <v>0.10735413477758091</v>
      </c>
      <c r="J70" s="1"/>
    </row>
    <row r="71" spans="2:10" ht="15" customHeight="1" x14ac:dyDescent="0.3">
      <c r="B71" s="57" t="s">
        <v>212</v>
      </c>
      <c r="C71" s="31">
        <v>5.2484490146192039E-2</v>
      </c>
      <c r="D71" s="31">
        <v>0.22271603103533741</v>
      </c>
      <c r="E71" s="42">
        <f>SUMPRODUCT($C$18:$D$18,C71:D71)/$E$18</f>
        <v>8.8596040856269723E-2</v>
      </c>
      <c r="J71" s="1"/>
    </row>
    <row r="72" spans="2:10" ht="15" customHeight="1" x14ac:dyDescent="0.3">
      <c r="B72" s="57" t="s">
        <v>211</v>
      </c>
      <c r="C72" s="31">
        <v>9.6050556276021243E-2</v>
      </c>
      <c r="D72" s="31">
        <v>7.5011584304501056E-2</v>
      </c>
      <c r="E72" s="42">
        <f t="shared" si="11"/>
        <v>9.1587517879792413E-2</v>
      </c>
      <c r="J72" s="1"/>
    </row>
    <row r="73" spans="2:10" ht="15" customHeight="1" thickBot="1" x14ac:dyDescent="0.35">
      <c r="B73" s="160" t="s">
        <v>173</v>
      </c>
      <c r="C73" s="165">
        <v>1.0501817406090404E-2</v>
      </c>
      <c r="D73" s="165">
        <v>0</v>
      </c>
      <c r="E73" s="42">
        <f t="shared" si="11"/>
        <v>8.2740462784415703E-3</v>
      </c>
      <c r="J73" s="1"/>
    </row>
    <row r="74" spans="2:10" ht="15" customHeight="1" x14ac:dyDescent="0.3">
      <c r="B74" s="99" t="s">
        <v>475</v>
      </c>
      <c r="C74" s="100"/>
      <c r="D74" s="100"/>
      <c r="E74" s="42"/>
      <c r="J74" s="1"/>
    </row>
    <row r="75" spans="2:10" ht="15" customHeight="1" x14ac:dyDescent="0.3">
      <c r="B75" s="57" t="s">
        <v>169</v>
      </c>
      <c r="C75" s="31">
        <v>0.59725993674722599</v>
      </c>
      <c r="D75" s="31">
        <v>0.49354527916719387</v>
      </c>
      <c r="E75" s="42">
        <f t="shared" si="11"/>
        <v>0.57525874297891832</v>
      </c>
      <c r="J75" s="1"/>
    </row>
    <row r="76" spans="2:10" ht="15" customHeight="1" x14ac:dyDescent="0.3">
      <c r="B76" s="57" t="s">
        <v>171</v>
      </c>
      <c r="C76" s="31">
        <v>0.14906171191792239</v>
      </c>
      <c r="D76" s="31">
        <v>0.17285664910547971</v>
      </c>
      <c r="E76" s="42">
        <f>SUMPRODUCT($C$18:$D$18,C76:D76)/$E$18</f>
        <v>0.15410937862177457</v>
      </c>
      <c r="J76" s="1"/>
    </row>
    <row r="77" spans="2:10" ht="15" customHeight="1" x14ac:dyDescent="0.3">
      <c r="B77" s="57" t="s">
        <v>172</v>
      </c>
      <c r="C77" s="31">
        <v>7.3125602445444568E-3</v>
      </c>
      <c r="D77" s="31">
        <v>0</v>
      </c>
      <c r="E77" s="42">
        <f>SUMPRODUCT($C$18:$D$18,C77:D77)/$E$18</f>
        <v>5.7613324949035965E-3</v>
      </c>
      <c r="J77" s="1"/>
    </row>
    <row r="78" spans="2:10" ht="15" customHeight="1" x14ac:dyDescent="0.3">
      <c r="B78" s="57" t="s">
        <v>170</v>
      </c>
      <c r="C78" s="31">
        <v>0.24636579109030715</v>
      </c>
      <c r="D78" s="31">
        <v>0.22105473938322448</v>
      </c>
      <c r="E78" s="42">
        <f t="shared" si="11"/>
        <v>0.24099650803928357</v>
      </c>
      <c r="J78" s="1"/>
    </row>
    <row r="79" spans="2:10" ht="15" customHeight="1" thickBot="1" x14ac:dyDescent="0.35">
      <c r="B79" s="160" t="s">
        <v>173</v>
      </c>
      <c r="C79" s="165">
        <v>0</v>
      </c>
      <c r="D79" s="165">
        <v>0.11254333234410206</v>
      </c>
      <c r="E79" s="42">
        <f t="shared" si="11"/>
        <v>2.3874037865119921E-2</v>
      </c>
      <c r="J79" s="1"/>
    </row>
    <row r="80" spans="2:10" ht="15" customHeight="1" thickTop="1" x14ac:dyDescent="0.3">
      <c r="B80" s="64" t="s">
        <v>474</v>
      </c>
      <c r="C80" s="49"/>
      <c r="D80" s="49"/>
      <c r="E80" s="42"/>
      <c r="J80" s="1"/>
    </row>
    <row r="81" spans="2:10" ht="15" customHeight="1" x14ac:dyDescent="0.3">
      <c r="B81" s="57" t="s">
        <v>174</v>
      </c>
      <c r="C81" s="31">
        <v>0.24051774981823906</v>
      </c>
      <c r="D81" s="31">
        <v>0.37590766481294402</v>
      </c>
      <c r="E81" s="42">
        <f>SUMPRODUCT($C$65:$D$65,C81:D81)/E$65</f>
        <v>0.25723415459618565</v>
      </c>
      <c r="J81" s="1"/>
    </row>
    <row r="82" spans="2:10" ht="15" customHeight="1" x14ac:dyDescent="0.3">
      <c r="B82" s="57" t="s">
        <v>179</v>
      </c>
      <c r="C82" s="31">
        <v>0.40262836480043213</v>
      </c>
      <c r="D82" s="31">
        <v>0.50637956412743301</v>
      </c>
      <c r="E82" s="42">
        <f t="shared" ref="E82:E85" si="12">SUMPRODUCT($C$65:$D$65,C82:D82)/E$65</f>
        <v>0.41543838129401955</v>
      </c>
      <c r="J82" s="1"/>
    </row>
    <row r="83" spans="2:10" ht="15" customHeight="1" x14ac:dyDescent="0.3">
      <c r="B83" s="57" t="s">
        <v>178</v>
      </c>
      <c r="C83" s="31">
        <v>0.1064826674188902</v>
      </c>
      <c r="D83" s="31">
        <v>0.11771277105962294</v>
      </c>
      <c r="E83" s="42">
        <f t="shared" si="12"/>
        <v>0.10786923271929773</v>
      </c>
      <c r="J83" s="1"/>
    </row>
    <row r="84" spans="2:10" ht="15" customHeight="1" x14ac:dyDescent="0.3">
      <c r="B84" s="57" t="s">
        <v>176</v>
      </c>
      <c r="C84" s="31">
        <v>1.523416073417631E-2</v>
      </c>
      <c r="D84" s="31">
        <v>0</v>
      </c>
      <c r="E84" s="42">
        <f t="shared" si="12"/>
        <v>1.3353220065185188E-2</v>
      </c>
      <c r="J84" s="1"/>
    </row>
    <row r="85" spans="2:10" ht="15" customHeight="1" x14ac:dyDescent="0.3">
      <c r="B85" s="57" t="s">
        <v>177</v>
      </c>
      <c r="C85" s="31">
        <v>1.3554999177142892E-2</v>
      </c>
      <c r="D85" s="31">
        <v>0</v>
      </c>
      <c r="E85" s="42">
        <f t="shared" si="12"/>
        <v>1.188138225361712E-2</v>
      </c>
      <c r="J85" s="1"/>
    </row>
    <row r="86" spans="2:10" ht="15" customHeight="1" thickBot="1" x14ac:dyDescent="0.35">
      <c r="B86" s="160" t="s">
        <v>175</v>
      </c>
      <c r="C86" s="165">
        <v>0.22158205805111941</v>
      </c>
      <c r="D86" s="165">
        <v>0</v>
      </c>
      <c r="E86" s="42">
        <f>SUMPRODUCT($C$65:$D$65,C86:D86)/E$65</f>
        <v>0.19422362907169477</v>
      </c>
      <c r="J86" s="1"/>
    </row>
    <row r="87" spans="2:10" ht="15" customHeight="1" thickTop="1" x14ac:dyDescent="0.3">
      <c r="B87" s="64" t="s">
        <v>564</v>
      </c>
      <c r="C87" s="49"/>
      <c r="D87" s="49"/>
      <c r="E87" s="42"/>
      <c r="J87" s="1"/>
    </row>
    <row r="88" spans="2:10" ht="15" customHeight="1" x14ac:dyDescent="0.3">
      <c r="B88" s="92" t="s">
        <v>468</v>
      </c>
      <c r="C88" s="203">
        <v>1.741369854287351</v>
      </c>
      <c r="D88" s="203">
        <v>1.2963870985557233</v>
      </c>
      <c r="E88" s="204">
        <f>SUMPRODUCT($C$18:$D$18,C88:D88)/$E$18</f>
        <v>1.6469747893964275</v>
      </c>
      <c r="J88" s="1"/>
    </row>
    <row r="89" spans="2:10" ht="15" customHeight="1" x14ac:dyDescent="0.3">
      <c r="B89" s="57" t="s">
        <v>469</v>
      </c>
      <c r="C89" s="148">
        <v>2413.1523066837767</v>
      </c>
      <c r="D89" s="148">
        <v>1007.0327662728882</v>
      </c>
      <c r="E89" s="41">
        <f t="shared" ref="E89" si="13">SUMPRODUCT($C$18:$D$18,C89:D89)/$E$18</f>
        <v>2114.8694102078239</v>
      </c>
      <c r="J89" s="1"/>
    </row>
    <row r="90" spans="2:10" ht="15" customHeight="1" x14ac:dyDescent="0.3">
      <c r="B90" s="57" t="s">
        <v>470</v>
      </c>
      <c r="C90" s="148">
        <v>1270.0462485088715</v>
      </c>
      <c r="D90" s="148">
        <v>343.48633339566226</v>
      </c>
      <c r="E90" s="58">
        <f t="shared" ref="E90:E92" si="14">SUM(B90:D90)</f>
        <v>1613.5325819045338</v>
      </c>
      <c r="J90" s="1"/>
    </row>
    <row r="91" spans="2:10" ht="15" customHeight="1" x14ac:dyDescent="0.3">
      <c r="B91" s="57" t="s">
        <v>471</v>
      </c>
      <c r="C91" s="148">
        <v>1345.0640004114209</v>
      </c>
      <c r="D91" s="148">
        <v>485.79922976709889</v>
      </c>
      <c r="E91" s="58">
        <f t="shared" si="14"/>
        <v>1830.8632301785199</v>
      </c>
      <c r="J91" s="1"/>
    </row>
    <row r="92" spans="2:10" ht="15" customHeight="1" thickBot="1" x14ac:dyDescent="0.35">
      <c r="B92" s="57" t="s">
        <v>472</v>
      </c>
      <c r="C92" s="164">
        <v>2.5474703518197273</v>
      </c>
      <c r="D92" s="164">
        <v>1.0665089599872783</v>
      </c>
      <c r="E92" s="94">
        <f t="shared" si="14"/>
        <v>3.6139793118070056</v>
      </c>
      <c r="J92" s="1"/>
    </row>
    <row r="93" spans="2:10" ht="18.75" customHeight="1" thickTop="1" x14ac:dyDescent="0.3">
      <c r="B93" s="64" t="s">
        <v>339</v>
      </c>
      <c r="C93" s="49"/>
      <c r="D93" s="49"/>
      <c r="E93" s="43"/>
      <c r="J93" s="1"/>
    </row>
    <row r="94" spans="2:10" ht="15" customHeight="1" x14ac:dyDescent="0.3">
      <c r="B94" s="57" t="s">
        <v>169</v>
      </c>
      <c r="C94" s="31">
        <v>7.3908989084958285E-2</v>
      </c>
      <c r="D94" s="31">
        <v>9.2968154678829823E-2</v>
      </c>
      <c r="E94" s="42">
        <f t="shared" ref="E94:E101" si="15">SUMPRODUCT($C$18:$D$18,C94:D94)/$E$18</f>
        <v>7.7952047270533023E-2</v>
      </c>
      <c r="J94" s="1"/>
    </row>
    <row r="95" spans="2:10" ht="15" customHeight="1" x14ac:dyDescent="0.3">
      <c r="B95" s="57" t="s">
        <v>342</v>
      </c>
      <c r="C95" s="31">
        <v>1.5114483594019755E-2</v>
      </c>
      <c r="D95" s="31">
        <v>0</v>
      </c>
      <c r="E95" s="42">
        <f t="shared" si="15"/>
        <v>1.1908218539311058E-2</v>
      </c>
      <c r="J95" s="1"/>
    </row>
    <row r="96" spans="2:10" ht="15" customHeight="1" x14ac:dyDescent="0.3">
      <c r="B96" s="57" t="s">
        <v>340</v>
      </c>
      <c r="C96" s="31">
        <v>3.8883203644727114E-3</v>
      </c>
      <c r="D96" s="31">
        <v>0</v>
      </c>
      <c r="E96" s="42">
        <f t="shared" si="15"/>
        <v>3.0634833378836083E-3</v>
      </c>
      <c r="J96" s="1"/>
    </row>
    <row r="97" spans="2:10" ht="15" customHeight="1" x14ac:dyDescent="0.3">
      <c r="B97" s="57" t="s">
        <v>171</v>
      </c>
      <c r="C97" s="31">
        <v>0.41018558927475324</v>
      </c>
      <c r="D97" s="31">
        <v>0.34900106678382509</v>
      </c>
      <c r="E97" s="42">
        <f t="shared" si="15"/>
        <v>0.39720639649377593</v>
      </c>
      <c r="J97" s="1"/>
    </row>
    <row r="98" spans="2:10" ht="15" customHeight="1" x14ac:dyDescent="0.3">
      <c r="B98" s="57" t="s">
        <v>341</v>
      </c>
      <c r="C98" s="31">
        <v>4.003847000101584E-2</v>
      </c>
      <c r="D98" s="31">
        <v>0</v>
      </c>
      <c r="E98" s="42">
        <f t="shared" si="15"/>
        <v>3.1545030816692507E-2</v>
      </c>
      <c r="J98" s="1"/>
    </row>
    <row r="99" spans="2:10" ht="15" customHeight="1" x14ac:dyDescent="0.3">
      <c r="B99" s="57" t="s">
        <v>565</v>
      </c>
      <c r="C99" s="31">
        <v>1.9107893170348007E-2</v>
      </c>
      <c r="D99" s="31">
        <v>6.475779451255814E-3</v>
      </c>
      <c r="E99" s="42">
        <f t="shared" si="15"/>
        <v>1.6428218106844236E-2</v>
      </c>
      <c r="J99" s="1"/>
    </row>
    <row r="100" spans="2:10" ht="15" customHeight="1" x14ac:dyDescent="0.3">
      <c r="B100" s="57" t="s">
        <v>170</v>
      </c>
      <c r="C100" s="31">
        <v>0.43438637099187605</v>
      </c>
      <c r="D100" s="31">
        <v>0.5323248606743568</v>
      </c>
      <c r="E100" s="42">
        <f t="shared" si="15"/>
        <v>0.45516225493303381</v>
      </c>
      <c r="J100" s="1"/>
    </row>
    <row r="101" spans="2:10" ht="15" customHeight="1" thickBot="1" x14ac:dyDescent="0.35">
      <c r="B101" s="69" t="s">
        <v>326</v>
      </c>
      <c r="C101" s="70">
        <v>3.3698835185561929E-3</v>
      </c>
      <c r="D101" s="70">
        <v>1.9230138411732579E-2</v>
      </c>
      <c r="E101" s="42">
        <f t="shared" si="15"/>
        <v>6.7343505019259991E-3</v>
      </c>
      <c r="J101" s="1"/>
    </row>
    <row r="102" spans="2:10" ht="15" customHeight="1" thickTop="1" x14ac:dyDescent="0.3">
      <c r="B102" s="64" t="s">
        <v>343</v>
      </c>
      <c r="C102" s="49"/>
      <c r="D102" s="49"/>
      <c r="E102" s="42"/>
      <c r="J102" s="1"/>
    </row>
    <row r="103" spans="2:10" ht="15" customHeight="1" x14ac:dyDescent="0.3">
      <c r="B103" s="57" t="s">
        <v>169</v>
      </c>
      <c r="C103" s="31">
        <v>1.5106325711986219E-2</v>
      </c>
      <c r="D103" s="31">
        <v>0</v>
      </c>
      <c r="E103" s="42">
        <f t="shared" ref="E103:E115" si="16">SUMPRODUCT($C$18:$D$18,C103:D103)/$E$18</f>
        <v>1.190179120479652E-2</v>
      </c>
      <c r="J103" s="1"/>
    </row>
    <row r="104" spans="2:10" ht="15" customHeight="1" x14ac:dyDescent="0.3">
      <c r="B104" s="57" t="s">
        <v>342</v>
      </c>
      <c r="C104" s="31">
        <v>9.083614100112436E-2</v>
      </c>
      <c r="D104" s="31">
        <v>0.13221125591085547</v>
      </c>
      <c r="E104" s="42">
        <f t="shared" si="16"/>
        <v>9.9613125292014479E-2</v>
      </c>
      <c r="J104" s="1"/>
    </row>
    <row r="105" spans="2:10" ht="15" customHeight="1" x14ac:dyDescent="0.3">
      <c r="B105" s="57" t="s">
        <v>340</v>
      </c>
      <c r="C105" s="31">
        <v>1.9644583780219476E-3</v>
      </c>
      <c r="D105" s="31">
        <v>0</v>
      </c>
      <c r="E105" s="42">
        <f t="shared" si="16"/>
        <v>1.5477339686366602E-3</v>
      </c>
      <c r="J105" s="1"/>
    </row>
    <row r="106" spans="2:10" ht="15" customHeight="1" x14ac:dyDescent="0.3">
      <c r="B106" s="57" t="s">
        <v>171</v>
      </c>
      <c r="C106" s="31">
        <v>0.29366655732318669</v>
      </c>
      <c r="D106" s="31">
        <v>0.25706741622983065</v>
      </c>
      <c r="E106" s="42">
        <f t="shared" si="16"/>
        <v>0.28590270972693738</v>
      </c>
      <c r="J106" s="1"/>
    </row>
    <row r="107" spans="2:10" ht="15" customHeight="1" x14ac:dyDescent="0.3">
      <c r="B107" s="57" t="s">
        <v>341</v>
      </c>
      <c r="C107" s="31">
        <v>3.1600537372302402E-2</v>
      </c>
      <c r="D107" s="31">
        <v>1.6651040479363274E-2</v>
      </c>
      <c r="E107" s="42">
        <f t="shared" si="16"/>
        <v>2.8429271270146463E-2</v>
      </c>
      <c r="J107" s="1"/>
    </row>
    <row r="108" spans="2:10" ht="15" customHeight="1" x14ac:dyDescent="0.3">
      <c r="B108" s="57" t="s">
        <v>565</v>
      </c>
      <c r="C108" s="31">
        <v>3.1650500753110135E-2</v>
      </c>
      <c r="D108" s="31">
        <v>6.475779451255814E-3</v>
      </c>
      <c r="E108" s="42">
        <f t="shared" si="16"/>
        <v>2.6310137738385451E-2</v>
      </c>
      <c r="J108" s="1"/>
    </row>
    <row r="109" spans="2:10" ht="15" customHeight="1" x14ac:dyDescent="0.3">
      <c r="B109" s="57" t="s">
        <v>170</v>
      </c>
      <c r="C109" s="31">
        <v>0.53517547946026833</v>
      </c>
      <c r="D109" s="31">
        <v>0.58759450792869505</v>
      </c>
      <c r="E109" s="42">
        <f t="shared" si="16"/>
        <v>0.54629523079908315</v>
      </c>
      <c r="J109" s="1"/>
    </row>
    <row r="110" spans="2:10" ht="15" customHeight="1" thickBot="1" x14ac:dyDescent="0.35">
      <c r="B110" s="69" t="s">
        <v>326</v>
      </c>
      <c r="C110" s="70">
        <v>1.5172820884989612E-6</v>
      </c>
      <c r="D110" s="70">
        <v>3.2157422093198295E-5</v>
      </c>
      <c r="E110" s="42">
        <f t="shared" si="16"/>
        <v>8.0170350941074056E-6</v>
      </c>
      <c r="J110" s="1"/>
    </row>
    <row r="111" spans="2:10" ht="15" customHeight="1" thickTop="1" x14ac:dyDescent="0.3">
      <c r="B111" s="64" t="s">
        <v>344</v>
      </c>
      <c r="C111" s="49"/>
      <c r="D111" s="49"/>
      <c r="E111" s="42"/>
      <c r="J111" s="1"/>
    </row>
    <row r="112" spans="2:10" ht="15" customHeight="1" x14ac:dyDescent="0.3">
      <c r="B112" s="57" t="s">
        <v>566</v>
      </c>
      <c r="C112" s="31">
        <v>0.66383612543331016</v>
      </c>
      <c r="D112" s="31">
        <v>0.63638369431906361</v>
      </c>
      <c r="E112" s="42">
        <f t="shared" si="16"/>
        <v>0.65801258736792545</v>
      </c>
      <c r="J112" s="1"/>
    </row>
    <row r="113" spans="2:10" ht="15" customHeight="1" x14ac:dyDescent="0.3">
      <c r="B113" s="57" t="s">
        <v>567</v>
      </c>
      <c r="C113" s="31">
        <v>0.17665841640683794</v>
      </c>
      <c r="D113" s="31">
        <v>9.3797444810403738E-2</v>
      </c>
      <c r="E113" s="42">
        <f t="shared" si="16"/>
        <v>0.15908095595466779</v>
      </c>
      <c r="J113" s="1"/>
    </row>
    <row r="114" spans="2:10" ht="15" customHeight="1" x14ac:dyDescent="0.3">
      <c r="B114" s="57" t="s">
        <v>336</v>
      </c>
      <c r="C114" s="31">
        <v>6.1011980351123159E-2</v>
      </c>
      <c r="D114" s="31">
        <v>2.3060019946644861E-2</v>
      </c>
      <c r="E114" s="42">
        <f t="shared" si="16"/>
        <v>5.29611565405953E-2</v>
      </c>
      <c r="J114" s="1"/>
    </row>
    <row r="115" spans="2:10" ht="15" customHeight="1" thickBot="1" x14ac:dyDescent="0.35">
      <c r="B115" s="69" t="s">
        <v>345</v>
      </c>
      <c r="C115" s="70">
        <v>9.8493477808728747E-2</v>
      </c>
      <c r="D115" s="70">
        <v>0.24675884092388781</v>
      </c>
      <c r="E115" s="42">
        <f t="shared" si="16"/>
        <v>0.12994530013681144</v>
      </c>
      <c r="J115" s="1"/>
    </row>
    <row r="116" spans="2:10" s="1" customFormat="1" ht="15" customHeight="1" x14ac:dyDescent="0.3">
      <c r="B116" s="193" t="s">
        <v>473</v>
      </c>
      <c r="C116" s="18"/>
      <c r="D116" s="18"/>
      <c r="E116" s="18"/>
      <c r="F116" s="18"/>
      <c r="G116"/>
      <c r="H116"/>
      <c r="I116"/>
    </row>
    <row r="117" spans="2:10" ht="15" customHeight="1" x14ac:dyDescent="0.3">
      <c r="B117" s="193" t="s">
        <v>563</v>
      </c>
      <c r="J117" s="1"/>
    </row>
    <row r="118" spans="2:10" ht="15" customHeight="1" x14ac:dyDescent="0.3">
      <c r="B118" s="193"/>
      <c r="J118" s="1"/>
    </row>
    <row r="119" spans="2:10" ht="15" customHeight="1" x14ac:dyDescent="0.3">
      <c r="B119" s="193"/>
      <c r="J119" s="1"/>
    </row>
    <row r="120" spans="2:10" ht="15" customHeight="1" x14ac:dyDescent="0.3">
      <c r="J120" s="1"/>
    </row>
    <row r="121" spans="2:10" ht="15" customHeight="1" x14ac:dyDescent="0.3">
      <c r="B121" s="3" t="s">
        <v>555</v>
      </c>
      <c r="C121" s="1"/>
      <c r="D121" s="1"/>
      <c r="E121" s="1"/>
      <c r="F121" s="1"/>
      <c r="G121" s="1"/>
      <c r="H121" s="1"/>
      <c r="I121" s="1"/>
      <c r="J121" s="1"/>
    </row>
    <row r="122" spans="2:10" ht="15" customHeight="1" thickBot="1" x14ac:dyDescent="0.35">
      <c r="B122" s="2"/>
      <c r="C122" s="1"/>
      <c r="D122" s="1"/>
      <c r="E122" s="1"/>
      <c r="F122" s="1"/>
      <c r="G122" s="1"/>
      <c r="H122" s="1"/>
      <c r="I122" s="1"/>
      <c r="J122" s="1"/>
    </row>
    <row r="123" spans="2:10" ht="30" customHeight="1" thickBot="1" x14ac:dyDescent="0.35">
      <c r="B123" s="56" t="s">
        <v>33</v>
      </c>
      <c r="C123" s="146" t="s">
        <v>245</v>
      </c>
      <c r="D123" s="146" t="s">
        <v>246</v>
      </c>
      <c r="E123" s="146" t="s">
        <v>247</v>
      </c>
      <c r="F123" s="146" t="s">
        <v>248</v>
      </c>
      <c r="G123" s="146" t="s">
        <v>249</v>
      </c>
      <c r="H123" s="147" t="s">
        <v>1</v>
      </c>
      <c r="I123" s="1"/>
      <c r="J123" s="1"/>
    </row>
    <row r="124" spans="2:10" ht="15" customHeight="1" thickTop="1" thickBot="1" x14ac:dyDescent="0.35">
      <c r="B124" s="81" t="s">
        <v>57</v>
      </c>
      <c r="C124" s="148">
        <v>444.50690209230385</v>
      </c>
      <c r="D124" s="148">
        <v>441.78887736118099</v>
      </c>
      <c r="E124" s="148">
        <v>452.32651913379618</v>
      </c>
      <c r="F124" s="148">
        <v>440.2434737287864</v>
      </c>
      <c r="G124" s="148">
        <v>442.13422768393247</v>
      </c>
      <c r="H124" s="58">
        <f>SUM(C124:G124)</f>
        <v>2220.9999999999995</v>
      </c>
      <c r="I124" s="1"/>
      <c r="J124" s="1"/>
    </row>
    <row r="125" spans="2:10" ht="15" customHeight="1" thickTop="1" x14ac:dyDescent="0.3">
      <c r="B125" s="103" t="s">
        <v>183</v>
      </c>
      <c r="C125" s="192">
        <v>444.50690209230385</v>
      </c>
      <c r="D125" s="192">
        <v>441.78887736118099</v>
      </c>
      <c r="E125" s="192">
        <v>452.32651913379618</v>
      </c>
      <c r="F125" s="192">
        <v>440.24347372878628</v>
      </c>
      <c r="G125" s="192">
        <v>603.1892486036827</v>
      </c>
      <c r="H125" s="58">
        <v>2382.0550209197504</v>
      </c>
      <c r="I125" s="1"/>
      <c r="J125" s="1"/>
    </row>
    <row r="126" spans="2:10" ht="15" customHeight="1" x14ac:dyDescent="0.3">
      <c r="B126" s="99" t="s">
        <v>441</v>
      </c>
      <c r="C126" s="100"/>
      <c r="D126" s="100"/>
      <c r="E126" s="100"/>
      <c r="F126" s="100"/>
      <c r="G126" s="100"/>
      <c r="H126" s="58"/>
      <c r="J126" s="1"/>
    </row>
    <row r="127" spans="2:10" ht="15" customHeight="1" x14ac:dyDescent="0.3">
      <c r="B127" s="57" t="s">
        <v>551</v>
      </c>
      <c r="C127" s="31">
        <v>0.64141330955775544</v>
      </c>
      <c r="D127" s="31">
        <v>0.84138994262396816</v>
      </c>
      <c r="E127" s="31">
        <v>0.90604970754288172</v>
      </c>
      <c r="F127" s="31">
        <v>0.9104965061190875</v>
      </c>
      <c r="G127" s="31">
        <v>0.99255291726989214</v>
      </c>
      <c r="H127" s="42">
        <v>0.86606725920002081</v>
      </c>
      <c r="J127" s="1"/>
    </row>
    <row r="128" spans="2:10" ht="15" customHeight="1" x14ac:dyDescent="0.3">
      <c r="B128" s="57" t="s">
        <v>552</v>
      </c>
      <c r="C128" s="31">
        <v>0.1639143738612952</v>
      </c>
      <c r="D128" s="31">
        <v>0.15861005737603182</v>
      </c>
      <c r="E128" s="31">
        <v>4.8050878757335144E-2</v>
      </c>
      <c r="F128" s="31">
        <v>6.4886341600651695E-2</v>
      </c>
      <c r="G128" s="31">
        <v>7.4470827301077814E-3</v>
      </c>
      <c r="H128" s="42">
        <v>8.3997176554803168E-2</v>
      </c>
      <c r="J128" s="1"/>
    </row>
    <row r="129" spans="2:10" ht="15" customHeight="1" thickBot="1" x14ac:dyDescent="0.35">
      <c r="B129" s="57" t="s">
        <v>553</v>
      </c>
      <c r="C129" s="31">
        <v>0.19467231658094927</v>
      </c>
      <c r="D129" s="31">
        <v>0</v>
      </c>
      <c r="E129" s="31">
        <v>4.5899413699783134E-2</v>
      </c>
      <c r="F129" s="31">
        <v>2.4617152280260825E-2</v>
      </c>
      <c r="G129" s="31">
        <v>0</v>
      </c>
      <c r="H129" s="42">
        <v>4.9935564245175944E-2</v>
      </c>
      <c r="J129" s="1"/>
    </row>
    <row r="130" spans="2:10" ht="15" customHeight="1" thickTop="1" x14ac:dyDescent="0.3">
      <c r="B130" s="64" t="s">
        <v>478</v>
      </c>
      <c r="C130" s="49"/>
      <c r="D130" s="49"/>
      <c r="E130" s="49"/>
      <c r="F130" s="49"/>
      <c r="G130" s="49"/>
      <c r="H130" s="58"/>
    </row>
    <row r="131" spans="2:10" ht="15" customHeight="1" x14ac:dyDescent="0.3">
      <c r="B131" s="57" t="s">
        <v>329</v>
      </c>
      <c r="C131" s="31">
        <v>0.75583258761515115</v>
      </c>
      <c r="D131" s="31">
        <v>0.9681590490266061</v>
      </c>
      <c r="E131" s="31">
        <v>1</v>
      </c>
      <c r="F131" s="31">
        <v>1</v>
      </c>
      <c r="G131" s="31">
        <v>1</v>
      </c>
      <c r="H131" s="42">
        <v>0.9447991544098463</v>
      </c>
    </row>
    <row r="132" spans="2:10" ht="15" customHeight="1" x14ac:dyDescent="0.3">
      <c r="B132" s="57" t="s">
        <v>330</v>
      </c>
      <c r="C132" s="31">
        <v>0.20562575591272778</v>
      </c>
      <c r="D132" s="31">
        <v>3.184095097339381E-2</v>
      </c>
      <c r="E132" s="31">
        <v>0</v>
      </c>
      <c r="F132" s="31">
        <v>0</v>
      </c>
      <c r="G132" s="31">
        <v>0</v>
      </c>
      <c r="H132" s="42">
        <v>4.7487188534805443E-2</v>
      </c>
    </row>
    <row r="133" spans="2:10" ht="15" customHeight="1" thickBot="1" x14ac:dyDescent="0.35">
      <c r="B133" s="57" t="s">
        <v>331</v>
      </c>
      <c r="C133" s="31">
        <v>3.8541656472121086E-2</v>
      </c>
      <c r="D133" s="31">
        <v>0</v>
      </c>
      <c r="E133" s="31">
        <v>0</v>
      </c>
      <c r="F133" s="31">
        <v>0</v>
      </c>
      <c r="G133" s="31">
        <v>0</v>
      </c>
      <c r="H133" s="42">
        <v>7.7136570553481927E-3</v>
      </c>
    </row>
    <row r="134" spans="2:10" ht="15" customHeight="1" thickTop="1" x14ac:dyDescent="0.3">
      <c r="B134" s="64" t="s">
        <v>442</v>
      </c>
      <c r="C134" s="49"/>
      <c r="D134" s="49"/>
      <c r="E134" s="49"/>
      <c r="F134" s="49"/>
      <c r="G134" s="49"/>
      <c r="H134" s="58"/>
      <c r="J134" s="1"/>
    </row>
    <row r="135" spans="2:10" ht="15" customHeight="1" x14ac:dyDescent="0.3">
      <c r="B135" s="57" t="s">
        <v>220</v>
      </c>
      <c r="C135" s="16">
        <v>77048.170485719442</v>
      </c>
      <c r="D135" s="16">
        <v>185760.31916914307</v>
      </c>
      <c r="E135" s="16">
        <v>349349.91513139691</v>
      </c>
      <c r="F135" s="16">
        <v>663648.38266380981</v>
      </c>
      <c r="G135" s="16">
        <v>1655333.9099216505</v>
      </c>
      <c r="H135" s="41">
        <v>656988.18473870808</v>
      </c>
      <c r="J135" s="1"/>
    </row>
    <row r="136" spans="2:10" ht="15" customHeight="1" x14ac:dyDescent="0.3">
      <c r="B136" s="57" t="s">
        <v>479</v>
      </c>
      <c r="C136" s="16">
        <v>28.376841878009589</v>
      </c>
      <c r="D136" s="16">
        <v>47.743224552548924</v>
      </c>
      <c r="E136" s="16">
        <v>72.289606557428968</v>
      </c>
      <c r="F136" s="16">
        <v>126.97605035491651</v>
      </c>
      <c r="G136" s="16">
        <v>239.90041078720188</v>
      </c>
      <c r="H136" s="41">
        <v>112.09244010772842</v>
      </c>
      <c r="J136" s="1"/>
    </row>
    <row r="137" spans="2:10" ht="15" customHeight="1" x14ac:dyDescent="0.3">
      <c r="B137" s="57" t="s">
        <v>160</v>
      </c>
      <c r="C137" s="95">
        <v>1.0683923230659489</v>
      </c>
      <c r="D137" s="95">
        <v>1.0123166460941639</v>
      </c>
      <c r="E137" s="95">
        <v>1.2246276409076209</v>
      </c>
      <c r="F137" s="95">
        <v>1.4284260964450071</v>
      </c>
      <c r="G137" s="95">
        <v>1.6736784586777429</v>
      </c>
      <c r="H137" s="96">
        <v>1.30747176098361</v>
      </c>
      <c r="J137" s="1"/>
    </row>
    <row r="138" spans="2:10" ht="15" customHeight="1" x14ac:dyDescent="0.3">
      <c r="B138" s="57" t="s">
        <v>161</v>
      </c>
      <c r="C138" s="95">
        <v>3.3105352777353056</v>
      </c>
      <c r="D138" s="95">
        <v>4.403570313028804</v>
      </c>
      <c r="E138" s="95">
        <v>6.5628311896433376</v>
      </c>
      <c r="F138" s="95">
        <v>9.0490814422130654</v>
      </c>
      <c r="G138" s="95">
        <v>13.516272979349717</v>
      </c>
      <c r="H138" s="96">
        <v>7.7757298555516003</v>
      </c>
      <c r="J138" s="1"/>
    </row>
    <row r="139" spans="2:10" ht="15" customHeight="1" thickBot="1" x14ac:dyDescent="0.35">
      <c r="B139" s="57" t="s">
        <v>162</v>
      </c>
      <c r="C139" s="95">
        <v>1.4490368914492089</v>
      </c>
      <c r="D139" s="95">
        <v>1.3622144038406043</v>
      </c>
      <c r="E139" s="95">
        <v>1.4788482734790611</v>
      </c>
      <c r="F139" s="95">
        <v>1.8601342568055557</v>
      </c>
      <c r="G139" s="95">
        <v>2.2747582309350318</v>
      </c>
      <c r="H139" s="96">
        <v>1.7236638123533874</v>
      </c>
    </row>
    <row r="140" spans="2:10" ht="15" customHeight="1" thickTop="1" x14ac:dyDescent="0.3">
      <c r="B140" s="64" t="s">
        <v>443</v>
      </c>
      <c r="C140" s="49"/>
      <c r="D140" s="49"/>
      <c r="E140" s="49"/>
      <c r="F140" s="49"/>
      <c r="G140" s="49"/>
      <c r="H140" s="58"/>
    </row>
    <row r="141" spans="2:10" ht="15" customHeight="1" x14ac:dyDescent="0.3">
      <c r="B141" s="57" t="s">
        <v>163</v>
      </c>
      <c r="C141" s="164">
        <v>1.9338549289645137</v>
      </c>
      <c r="D141" s="164">
        <v>2.3235092547791218</v>
      </c>
      <c r="E141" s="164">
        <v>2.7995228146982556</v>
      </c>
      <c r="F141" s="164">
        <v>2.7541294905983857</v>
      </c>
      <c r="G141" s="164">
        <v>2.6113112042309803</v>
      </c>
      <c r="H141" s="41">
        <v>2.493650710755662</v>
      </c>
    </row>
    <row r="142" spans="2:10" ht="15" customHeight="1" x14ac:dyDescent="0.3">
      <c r="B142" s="57" t="s">
        <v>164</v>
      </c>
      <c r="C142" s="148">
        <v>28.376841878009589</v>
      </c>
      <c r="D142" s="148">
        <v>47.743224552548924</v>
      </c>
      <c r="E142" s="148">
        <v>72.289606557428968</v>
      </c>
      <c r="F142" s="148">
        <v>126.97605035491651</v>
      </c>
      <c r="G142" s="148">
        <v>239.90041078720188</v>
      </c>
      <c r="H142" s="41">
        <v>112.09244010772842</v>
      </c>
    </row>
    <row r="143" spans="2:10" ht="15" customHeight="1" thickBot="1" x14ac:dyDescent="0.35">
      <c r="B143" s="69" t="s">
        <v>165</v>
      </c>
      <c r="C143" s="161">
        <v>1059.4499268406448</v>
      </c>
      <c r="D143" s="161">
        <v>1663.4606424158583</v>
      </c>
      <c r="E143" s="161">
        <v>2286.5282819590975</v>
      </c>
      <c r="F143" s="161">
        <v>4782.2595922988048</v>
      </c>
      <c r="G143" s="161">
        <v>8789.335164098693</v>
      </c>
      <c r="H143" s="41">
        <v>3705.7610231077592</v>
      </c>
    </row>
    <row r="144" spans="2:10" ht="15" customHeight="1" thickTop="1" x14ac:dyDescent="0.3">
      <c r="B144" s="64" t="s">
        <v>480</v>
      </c>
      <c r="C144" s="49"/>
      <c r="D144" s="49"/>
      <c r="E144" s="49"/>
      <c r="F144" s="49"/>
      <c r="G144" s="49"/>
      <c r="H144" s="58"/>
    </row>
    <row r="145" spans="2:10" ht="15" customHeight="1" x14ac:dyDescent="0.3">
      <c r="B145" s="57" t="s">
        <v>481</v>
      </c>
      <c r="C145" s="148">
        <v>386.9036749783582</v>
      </c>
      <c r="D145" s="148">
        <v>409.27927310432619</v>
      </c>
      <c r="E145" s="148">
        <v>442.24269511688721</v>
      </c>
      <c r="F145" s="148">
        <v>440.24347372878628</v>
      </c>
      <c r="G145" s="148">
        <v>432.10900783908954</v>
      </c>
      <c r="H145" s="195">
        <v>2110.7781247674475</v>
      </c>
    </row>
    <row r="146" spans="2:10" ht="15" customHeight="1" x14ac:dyDescent="0.3">
      <c r="B146" s="57" t="s">
        <v>561</v>
      </c>
      <c r="C146" s="148">
        <v>0</v>
      </c>
      <c r="D146" s="148">
        <v>40.231978432311934</v>
      </c>
      <c r="E146" s="148">
        <v>65.919525632780818</v>
      </c>
      <c r="F146" s="148">
        <v>71.880014631350505</v>
      </c>
      <c r="G146" s="148">
        <v>101.43327661399525</v>
      </c>
      <c r="H146" s="58">
        <v>279.46479531043849</v>
      </c>
    </row>
    <row r="147" spans="2:10" ht="15" customHeight="1" x14ac:dyDescent="0.3">
      <c r="B147" s="57" t="s">
        <v>482</v>
      </c>
      <c r="C147" s="148">
        <v>208.77149744937597</v>
      </c>
      <c r="D147" s="148">
        <v>177.40011531864619</v>
      </c>
      <c r="E147" s="148">
        <v>135.50327149035616</v>
      </c>
      <c r="F147" s="148">
        <v>182.33385994638246</v>
      </c>
      <c r="G147" s="148">
        <v>256.72924190565635</v>
      </c>
      <c r="H147" s="58">
        <v>960.7379861104173</v>
      </c>
    </row>
    <row r="148" spans="2:10" ht="15" customHeight="1" x14ac:dyDescent="0.3">
      <c r="B148" s="57" t="s">
        <v>483</v>
      </c>
      <c r="C148" s="148">
        <v>15.016239649035908</v>
      </c>
      <c r="D148" s="148">
        <v>0</v>
      </c>
      <c r="E148" s="148">
        <v>0</v>
      </c>
      <c r="F148" s="148">
        <v>10.466616534237877</v>
      </c>
      <c r="G148" s="148">
        <v>43.645715759689878</v>
      </c>
      <c r="H148" s="58">
        <v>69.12857194296366</v>
      </c>
      <c r="J148" s="1"/>
    </row>
    <row r="149" spans="2:10" ht="15" customHeight="1" thickBot="1" x14ac:dyDescent="0.35">
      <c r="B149" s="57" t="s">
        <v>484</v>
      </c>
      <c r="C149" s="148">
        <v>0</v>
      </c>
      <c r="D149" s="148">
        <v>18.877336451195308</v>
      </c>
      <c r="E149" s="148">
        <v>0</v>
      </c>
      <c r="F149" s="148">
        <v>19.074820956550518</v>
      </c>
      <c r="G149" s="148">
        <v>34.770090433521098</v>
      </c>
      <c r="H149" s="58">
        <v>72.72224784126692</v>
      </c>
    </row>
    <row r="150" spans="2:10" ht="15" customHeight="1" thickTop="1" x14ac:dyDescent="0.3">
      <c r="B150" s="64" t="s">
        <v>477</v>
      </c>
      <c r="C150" s="49"/>
      <c r="D150" s="49"/>
      <c r="E150" s="49"/>
      <c r="F150" s="49"/>
      <c r="G150" s="49"/>
      <c r="H150" s="42"/>
      <c r="J150" s="1"/>
    </row>
    <row r="151" spans="2:10" ht="15" customHeight="1" x14ac:dyDescent="0.3">
      <c r="B151" s="57" t="s">
        <v>327</v>
      </c>
      <c r="C151" s="31">
        <v>0.15039783288810732</v>
      </c>
      <c r="D151" s="31">
        <v>0.19092694259184512</v>
      </c>
      <c r="E151" s="31">
        <v>0.14136579786773631</v>
      </c>
      <c r="F151" s="31">
        <v>0.13719721816081948</v>
      </c>
      <c r="G151" s="31">
        <v>4.3262181770948371E-2</v>
      </c>
      <c r="H151" s="42">
        <v>0.13267611207226157</v>
      </c>
      <c r="J151" s="1"/>
    </row>
    <row r="152" spans="2:10" ht="15" customHeight="1" x14ac:dyDescent="0.3">
      <c r="B152" s="57" t="s">
        <v>485</v>
      </c>
      <c r="C152" s="31">
        <v>0.67580928930873696</v>
      </c>
      <c r="D152" s="31">
        <v>0.66781853113318579</v>
      </c>
      <c r="E152" s="31">
        <v>0.57254697438329971</v>
      </c>
      <c r="F152" s="31">
        <v>0.62537460343679618</v>
      </c>
      <c r="G152" s="31">
        <v>0.65135375125206996</v>
      </c>
      <c r="H152" s="42">
        <v>0.63832406495595662</v>
      </c>
      <c r="J152" s="1"/>
    </row>
    <row r="153" spans="2:10" ht="15" customHeight="1" x14ac:dyDescent="0.3">
      <c r="B153" s="57" t="s">
        <v>337</v>
      </c>
      <c r="C153" s="31">
        <v>0</v>
      </c>
      <c r="D153" s="31">
        <v>8.4635195951916015E-2</v>
      </c>
      <c r="E153" s="31">
        <v>0.14871427441088253</v>
      </c>
      <c r="F153" s="31">
        <v>6.802839165499297E-2</v>
      </c>
      <c r="G153" s="31">
        <v>0.12665766999619382</v>
      </c>
      <c r="H153" s="42">
        <v>8.5820371388119446E-2</v>
      </c>
      <c r="J153" s="1"/>
    </row>
    <row r="154" spans="2:10" ht="15" customHeight="1" x14ac:dyDescent="0.3">
      <c r="B154" s="57" t="s">
        <v>338</v>
      </c>
      <c r="C154" s="31">
        <v>9.3717112780639836E-2</v>
      </c>
      <c r="D154" s="31">
        <v>3.9677954751493889E-2</v>
      </c>
      <c r="E154" s="31">
        <v>0.13737295333808136</v>
      </c>
      <c r="F154" s="31">
        <v>0.16939978674739145</v>
      </c>
      <c r="G154" s="31">
        <v>0.17872639698078788</v>
      </c>
      <c r="H154" s="42">
        <v>0.12378335003591674</v>
      </c>
      <c r="J154" s="1"/>
    </row>
    <row r="155" spans="2:10" ht="15" customHeight="1" thickBot="1" x14ac:dyDescent="0.35">
      <c r="B155" s="69" t="s">
        <v>326</v>
      </c>
      <c r="C155" s="70">
        <v>8.0075765022515955E-2</v>
      </c>
      <c r="D155" s="70">
        <v>1.6941375571559267E-2</v>
      </c>
      <c r="E155" s="70">
        <v>0</v>
      </c>
      <c r="F155" s="70">
        <v>0</v>
      </c>
      <c r="G155" s="70">
        <v>0</v>
      </c>
      <c r="H155" s="42">
        <v>1.9396101547745671E-2</v>
      </c>
      <c r="J155" s="1"/>
    </row>
    <row r="156" spans="2:10" ht="15" customHeight="1" thickTop="1" x14ac:dyDescent="0.3">
      <c r="B156" s="64" t="s">
        <v>562</v>
      </c>
      <c r="C156" s="49"/>
      <c r="D156" s="49"/>
      <c r="E156" s="49"/>
      <c r="F156" s="49"/>
      <c r="G156" s="49"/>
      <c r="H156" s="58"/>
    </row>
    <row r="157" spans="2:10" ht="15" customHeight="1" x14ac:dyDescent="0.3">
      <c r="B157" s="57" t="s">
        <v>456</v>
      </c>
      <c r="C157" s="148">
        <v>17.951127828951183</v>
      </c>
      <c r="D157" s="148">
        <v>6.136453929168221</v>
      </c>
      <c r="E157" s="148">
        <v>23.153368875118524</v>
      </c>
      <c r="F157" s="148">
        <v>112.87727259476092</v>
      </c>
      <c r="G157" s="148">
        <v>192.36216345008913</v>
      </c>
      <c r="H157" s="195">
        <v>352.48038667808794</v>
      </c>
    </row>
    <row r="158" spans="2:10" ht="15" customHeight="1" x14ac:dyDescent="0.3">
      <c r="B158" s="57" t="s">
        <v>453</v>
      </c>
      <c r="C158" s="148">
        <v>0</v>
      </c>
      <c r="D158" s="148">
        <v>44.983546536058491</v>
      </c>
      <c r="E158" s="148">
        <v>124.59142859566494</v>
      </c>
      <c r="F158" s="148">
        <v>235.99196674035485</v>
      </c>
      <c r="G158" s="148">
        <v>272.41014541873506</v>
      </c>
      <c r="H158" s="195">
        <v>677.9770872908133</v>
      </c>
    </row>
    <row r="159" spans="2:10" ht="15" customHeight="1" x14ac:dyDescent="0.3">
      <c r="B159" s="57" t="s">
        <v>451</v>
      </c>
      <c r="C159" s="148">
        <v>168.10046733265031</v>
      </c>
      <c r="D159" s="148">
        <v>235.52559811242705</v>
      </c>
      <c r="E159" s="148">
        <v>266.74705338297019</v>
      </c>
      <c r="F159" s="148">
        <v>280.85218661663004</v>
      </c>
      <c r="G159" s="148">
        <v>323.76816358575894</v>
      </c>
      <c r="H159" s="58">
        <v>1274.9934690304365</v>
      </c>
    </row>
    <row r="160" spans="2:10" ht="15" customHeight="1" x14ac:dyDescent="0.3">
      <c r="B160" s="57" t="s">
        <v>452</v>
      </c>
      <c r="C160" s="148">
        <v>36.413325751852668</v>
      </c>
      <c r="D160" s="148">
        <v>58.341538287443726</v>
      </c>
      <c r="E160" s="148">
        <v>114.12950473570345</v>
      </c>
      <c r="F160" s="148">
        <v>340.78421738617806</v>
      </c>
      <c r="G160" s="148">
        <v>400.96519508545208</v>
      </c>
      <c r="H160" s="58">
        <v>950.63378124662995</v>
      </c>
    </row>
    <row r="161" spans="2:8" ht="15" customHeight="1" x14ac:dyDescent="0.3">
      <c r="B161" s="57" t="s">
        <v>455</v>
      </c>
      <c r="C161" s="148">
        <v>0</v>
      </c>
      <c r="D161" s="148">
        <v>22.74577180294748</v>
      </c>
      <c r="E161" s="148">
        <v>23.227658996881139</v>
      </c>
      <c r="F161" s="148">
        <v>45.536143692292413</v>
      </c>
      <c r="G161" s="148">
        <v>91.666730998482237</v>
      </c>
      <c r="H161" s="58">
        <v>183.17630549060328</v>
      </c>
    </row>
    <row r="162" spans="2:8" ht="15" customHeight="1" x14ac:dyDescent="0.3">
      <c r="B162" s="57" t="s">
        <v>454</v>
      </c>
      <c r="C162" s="148">
        <v>244.07729288362856</v>
      </c>
      <c r="D162" s="148">
        <v>210.076125855876</v>
      </c>
      <c r="E162" s="148">
        <v>378.47116305378637</v>
      </c>
      <c r="F162" s="148">
        <v>394.23607341538798</v>
      </c>
      <c r="G162" s="148">
        <v>420.47686838422209</v>
      </c>
      <c r="H162" s="58">
        <v>1647.3375235929011</v>
      </c>
    </row>
    <row r="163" spans="2:8" ht="15" customHeight="1" x14ac:dyDescent="0.3">
      <c r="B163" s="92" t="s">
        <v>464</v>
      </c>
      <c r="C163" s="196">
        <v>172.98128400847187</v>
      </c>
      <c r="D163" s="196">
        <v>210.44895463658423</v>
      </c>
      <c r="E163" s="196">
        <v>272.13460407877483</v>
      </c>
      <c r="F163" s="196">
        <v>338.10558508006784</v>
      </c>
      <c r="G163" s="196">
        <v>368.02824677648289</v>
      </c>
      <c r="H163" s="195">
        <v>1361.6986745803815</v>
      </c>
    </row>
    <row r="164" spans="2:8" ht="15" customHeight="1" x14ac:dyDescent="0.3">
      <c r="B164" s="172" t="s">
        <v>465</v>
      </c>
      <c r="C164" s="173">
        <v>716.06541540225248</v>
      </c>
      <c r="D164" s="173">
        <v>2220.9582457848901</v>
      </c>
      <c r="E164" s="173">
        <v>2038.3220721191999</v>
      </c>
      <c r="F164" s="173">
        <v>4364.7254145623965</v>
      </c>
      <c r="G164" s="173">
        <v>7327.4810795881713</v>
      </c>
      <c r="H164" s="41">
        <v>3905.7247983593134</v>
      </c>
    </row>
    <row r="165" spans="2:8" ht="15" customHeight="1" x14ac:dyDescent="0.3">
      <c r="B165" s="197" t="s">
        <v>466</v>
      </c>
      <c r="C165" s="199">
        <v>1.8731149895941599</v>
      </c>
      <c r="D165" s="199">
        <v>1.4754608306871426</v>
      </c>
      <c r="E165" s="199">
        <v>2.0217766024758745</v>
      </c>
      <c r="F165" s="199">
        <v>1.6580223850527012</v>
      </c>
      <c r="G165" s="199">
        <v>2.2143616918893518</v>
      </c>
      <c r="H165" s="200">
        <v>1.8801903300885943</v>
      </c>
    </row>
    <row r="166" spans="2:8" ht="15" customHeight="1" x14ac:dyDescent="0.3">
      <c r="B166" s="201" t="s">
        <v>457</v>
      </c>
      <c r="C166" s="202">
        <v>352.98619824776301</v>
      </c>
      <c r="D166" s="202">
        <v>413.75852622495705</v>
      </c>
      <c r="E166" s="202">
        <v>406.42302423135823</v>
      </c>
      <c r="F166" s="202">
        <v>361.8879193915854</v>
      </c>
      <c r="G166" s="202">
        <v>302.6949111759875</v>
      </c>
      <c r="H166" s="58">
        <v>1837.7505792716513</v>
      </c>
    </row>
    <row r="167" spans="2:8" ht="15" customHeight="1" x14ac:dyDescent="0.3">
      <c r="B167" s="57" t="s">
        <v>458</v>
      </c>
      <c r="C167" s="148">
        <v>0</v>
      </c>
      <c r="D167" s="148">
        <v>30.761689786239145</v>
      </c>
      <c r="E167" s="148">
        <v>29.113338601329989</v>
      </c>
      <c r="F167" s="148">
        <v>158.55904823551276</v>
      </c>
      <c r="G167" s="148">
        <v>217.36319813330039</v>
      </c>
      <c r="H167" s="58">
        <v>435.79727475638231</v>
      </c>
    </row>
    <row r="168" spans="2:8" ht="15" customHeight="1" x14ac:dyDescent="0.3">
      <c r="B168" s="57" t="s">
        <v>459</v>
      </c>
      <c r="C168" s="148">
        <v>12.14427378857215</v>
      </c>
      <c r="D168" s="148">
        <v>100.12922203809188</v>
      </c>
      <c r="E168" s="148">
        <v>93.290564884672065</v>
      </c>
      <c r="F168" s="148">
        <v>259.02298042845439</v>
      </c>
      <c r="G168" s="148">
        <v>248.90338033889472</v>
      </c>
      <c r="H168" s="58">
        <v>713.49042147868522</v>
      </c>
    </row>
    <row r="169" spans="2:8" ht="15" customHeight="1" x14ac:dyDescent="0.3">
      <c r="B169" s="197" t="s">
        <v>460</v>
      </c>
      <c r="C169" s="198">
        <v>14</v>
      </c>
      <c r="D169" s="198">
        <v>15.392657277189238</v>
      </c>
      <c r="E169" s="198">
        <v>19.337408984546791</v>
      </c>
      <c r="F169" s="198">
        <v>19.944476960824176</v>
      </c>
      <c r="G169" s="198">
        <v>32.770398736740731</v>
      </c>
      <c r="H169" s="41">
        <v>23.599494566569724</v>
      </c>
    </row>
    <row r="170" spans="2:8" ht="15" customHeight="1" x14ac:dyDescent="0.3">
      <c r="B170" s="57" t="s">
        <v>467</v>
      </c>
      <c r="C170" s="148">
        <v>0</v>
      </c>
      <c r="D170" s="148">
        <v>8.9415955148535229</v>
      </c>
      <c r="E170" s="148">
        <v>0</v>
      </c>
      <c r="F170" s="148">
        <v>0</v>
      </c>
      <c r="G170" s="148">
        <v>5.6839547633538281</v>
      </c>
      <c r="H170" s="58">
        <v>14.625550278207351</v>
      </c>
    </row>
    <row r="171" spans="2:8" ht="15" customHeight="1" x14ac:dyDescent="0.3">
      <c r="B171" s="57" t="s">
        <v>461</v>
      </c>
      <c r="C171" s="148">
        <v>66.35778125811774</v>
      </c>
      <c r="D171" s="148">
        <v>48.364771807559428</v>
      </c>
      <c r="E171" s="148">
        <v>94.57826133565878</v>
      </c>
      <c r="F171" s="148">
        <v>137.78198590546435</v>
      </c>
      <c r="G171" s="148">
        <v>296.67408976279933</v>
      </c>
      <c r="H171" s="58">
        <v>643.75689006959965</v>
      </c>
    </row>
    <row r="172" spans="2:8" ht="15" customHeight="1" x14ac:dyDescent="0.3">
      <c r="B172" s="57" t="s">
        <v>462</v>
      </c>
      <c r="C172" s="148">
        <v>2386.1873376450635</v>
      </c>
      <c r="D172" s="148">
        <v>4587.3538442995032</v>
      </c>
      <c r="E172" s="148">
        <v>1237.1621363619995</v>
      </c>
      <c r="F172" s="148">
        <v>1930.531447301533</v>
      </c>
      <c r="G172" s="148">
        <v>2190.5137331911264</v>
      </c>
      <c r="H172" s="41">
        <v>2195.0494192561018</v>
      </c>
    </row>
    <row r="173" spans="2:8" ht="15" customHeight="1" thickBot="1" x14ac:dyDescent="0.35">
      <c r="B173" s="160" t="s">
        <v>463</v>
      </c>
      <c r="C173" s="163">
        <v>5.3455856120767962</v>
      </c>
      <c r="D173" s="163">
        <v>37.632878602233191</v>
      </c>
      <c r="E173" s="163">
        <v>57.69529212291225</v>
      </c>
      <c r="F173" s="163">
        <v>51.536012409473635</v>
      </c>
      <c r="G173" s="163">
        <v>85.571379285601623</v>
      </c>
      <c r="H173" s="41">
        <v>62.320253214580568</v>
      </c>
    </row>
    <row r="174" spans="2:8" ht="15" customHeight="1" x14ac:dyDescent="0.3">
      <c r="B174" s="99" t="s">
        <v>476</v>
      </c>
      <c r="C174" s="100"/>
      <c r="D174" s="100"/>
      <c r="E174" s="100"/>
      <c r="F174" s="100"/>
      <c r="G174" s="100"/>
      <c r="H174" s="42"/>
    </row>
    <row r="175" spans="2:8" ht="15" customHeight="1" x14ac:dyDescent="0.3">
      <c r="B175" s="57" t="s">
        <v>169</v>
      </c>
      <c r="C175" s="31">
        <v>0.41088854520594065</v>
      </c>
      <c r="D175" s="31">
        <v>0.44831760469293691</v>
      </c>
      <c r="E175" s="31">
        <v>0.63572974436511143</v>
      </c>
      <c r="F175" s="31">
        <v>0.920782339428459</v>
      </c>
      <c r="G175" s="31">
        <v>0.81080287670393769</v>
      </c>
      <c r="H175" s="42">
        <v>0.73884895837394449</v>
      </c>
    </row>
    <row r="176" spans="2:8" ht="15" customHeight="1" x14ac:dyDescent="0.3">
      <c r="B176" s="57" t="s">
        <v>213</v>
      </c>
      <c r="C176" s="31">
        <v>0.58911145479405935</v>
      </c>
      <c r="D176" s="31">
        <v>0.25429749658618894</v>
      </c>
      <c r="E176" s="31">
        <v>0.14665272581540584</v>
      </c>
      <c r="F176" s="31">
        <v>0</v>
      </c>
      <c r="G176" s="31">
        <v>0</v>
      </c>
      <c r="H176" s="42">
        <v>0.10211417779775185</v>
      </c>
    </row>
    <row r="177" spans="2:8" ht="15" customHeight="1" x14ac:dyDescent="0.3">
      <c r="B177" s="57" t="s">
        <v>212</v>
      </c>
      <c r="C177" s="31">
        <v>0</v>
      </c>
      <c r="D177" s="31">
        <v>0.29738489872087415</v>
      </c>
      <c r="E177" s="31">
        <v>0</v>
      </c>
      <c r="F177" s="31">
        <v>0</v>
      </c>
      <c r="G177" s="31">
        <v>6.4582539838510061E-2</v>
      </c>
      <c r="H177" s="42">
        <v>5.2484490146192039E-2</v>
      </c>
    </row>
    <row r="178" spans="2:8" ht="15" customHeight="1" x14ac:dyDescent="0.3">
      <c r="B178" s="57" t="s">
        <v>211</v>
      </c>
      <c r="C178" s="31">
        <v>0</v>
      </c>
      <c r="D178" s="31">
        <v>0</v>
      </c>
      <c r="E178" s="31">
        <v>0.14665272581540584</v>
      </c>
      <c r="F178" s="31">
        <v>7.9217660571541088E-2</v>
      </c>
      <c r="G178" s="31">
        <v>0.12461458345755223</v>
      </c>
      <c r="H178" s="42">
        <v>9.6050556276021243E-2</v>
      </c>
    </row>
    <row r="179" spans="2:8" ht="15" customHeight="1" thickBot="1" x14ac:dyDescent="0.35">
      <c r="B179" s="160" t="s">
        <v>173</v>
      </c>
      <c r="C179" s="165">
        <v>0</v>
      </c>
      <c r="D179" s="165">
        <v>0</v>
      </c>
      <c r="E179" s="165">
        <v>7.0964804004076815E-2</v>
      </c>
      <c r="F179" s="165">
        <v>0</v>
      </c>
      <c r="G179" s="165">
        <v>0</v>
      </c>
      <c r="H179" s="42">
        <v>1.0501817406090404E-2</v>
      </c>
    </row>
    <row r="180" spans="2:8" ht="15" customHeight="1" x14ac:dyDescent="0.3">
      <c r="B180" s="99" t="s">
        <v>475</v>
      </c>
      <c r="C180" s="100"/>
      <c r="D180" s="100"/>
      <c r="E180" s="100"/>
      <c r="F180" s="100"/>
      <c r="G180" s="100"/>
      <c r="H180" s="42"/>
    </row>
    <row r="181" spans="2:8" ht="15" customHeight="1" x14ac:dyDescent="0.3">
      <c r="B181" s="57" t="s">
        <v>169</v>
      </c>
      <c r="C181" s="31">
        <v>0.26550211361793724</v>
      </c>
      <c r="D181" s="31">
        <v>0.6331958782932261</v>
      </c>
      <c r="E181" s="31">
        <v>0.63572974436511143</v>
      </c>
      <c r="F181" s="31">
        <v>0.75527280916315676</v>
      </c>
      <c r="G181" s="31">
        <v>0.5824374366417655</v>
      </c>
      <c r="H181" s="42">
        <v>0.59725993674722599</v>
      </c>
    </row>
    <row r="182" spans="2:8" ht="15" customHeight="1" x14ac:dyDescent="0.3">
      <c r="B182" s="57" t="s">
        <v>171</v>
      </c>
      <c r="C182" s="31">
        <v>0</v>
      </c>
      <c r="D182" s="31">
        <v>0</v>
      </c>
      <c r="E182" s="31">
        <v>0.14665272581540584</v>
      </c>
      <c r="F182" s="31">
        <v>8.3272818141384167E-2</v>
      </c>
      <c r="G182" s="31">
        <v>0.23699265538021322</v>
      </c>
      <c r="H182" s="42">
        <v>0.14906171191792239</v>
      </c>
    </row>
    <row r="183" spans="2:8" ht="15" customHeight="1" x14ac:dyDescent="0.3">
      <c r="B183" s="57" t="s">
        <v>172</v>
      </c>
      <c r="C183" s="31">
        <v>0</v>
      </c>
      <c r="D183" s="31">
        <v>0</v>
      </c>
      <c r="E183" s="31">
        <v>0</v>
      </c>
      <c r="F183" s="31">
        <v>0</v>
      </c>
      <c r="G183" s="31">
        <v>1.5752870728222269E-2</v>
      </c>
      <c r="H183" s="42">
        <v>7.3125602445444568E-3</v>
      </c>
    </row>
    <row r="184" spans="2:8" ht="15" customHeight="1" x14ac:dyDescent="0.3">
      <c r="B184" s="57" t="s">
        <v>170</v>
      </c>
      <c r="C184" s="31">
        <v>0.7344978863820627</v>
      </c>
      <c r="D184" s="31">
        <v>0.3668041217067739</v>
      </c>
      <c r="E184" s="31">
        <v>0.21761752981948265</v>
      </c>
      <c r="F184" s="31">
        <v>0.16145437269545904</v>
      </c>
      <c r="G184" s="31">
        <v>0.16481703724979913</v>
      </c>
      <c r="H184" s="42">
        <v>0.24636579109030715</v>
      </c>
    </row>
    <row r="185" spans="2:8" ht="15" customHeight="1" thickBot="1" x14ac:dyDescent="0.35">
      <c r="B185" s="160" t="s">
        <v>173</v>
      </c>
      <c r="C185" s="165">
        <v>0</v>
      </c>
      <c r="D185" s="165">
        <v>0</v>
      </c>
      <c r="E185" s="165">
        <v>0</v>
      </c>
      <c r="F185" s="165">
        <v>0</v>
      </c>
      <c r="G185" s="165">
        <v>0</v>
      </c>
      <c r="H185" s="42">
        <v>0</v>
      </c>
    </row>
    <row r="186" spans="2:8" ht="15" customHeight="1" thickTop="1" x14ac:dyDescent="0.3">
      <c r="B186" s="64" t="s">
        <v>474</v>
      </c>
      <c r="C186" s="49"/>
      <c r="D186" s="49"/>
      <c r="E186" s="49"/>
      <c r="F186" s="49"/>
      <c r="G186" s="49"/>
      <c r="H186" s="42"/>
    </row>
    <row r="187" spans="2:8" ht="15" customHeight="1" x14ac:dyDescent="0.3">
      <c r="B187" s="57" t="s">
        <v>174</v>
      </c>
      <c r="C187" s="31">
        <v>0.52367880360231689</v>
      </c>
      <c r="D187" s="31">
        <v>0</v>
      </c>
      <c r="E187" s="31">
        <v>0.35719231891685288</v>
      </c>
      <c r="F187" s="31">
        <v>0.18182240540479669</v>
      </c>
      <c r="G187" s="31">
        <v>0.20645656853672148</v>
      </c>
      <c r="H187" s="42">
        <v>0.24051774981823906</v>
      </c>
    </row>
    <row r="188" spans="2:8" ht="15" customHeight="1" x14ac:dyDescent="0.3">
      <c r="B188" s="57" t="s">
        <v>179</v>
      </c>
      <c r="C188" s="31">
        <v>0</v>
      </c>
      <c r="D188" s="31">
        <v>0.12305377826172353</v>
      </c>
      <c r="E188" s="31">
        <v>0.53889739494689837</v>
      </c>
      <c r="F188" s="31">
        <v>0.58388887100797771</v>
      </c>
      <c r="G188" s="31">
        <v>0.41063905958717145</v>
      </c>
      <c r="H188" s="42">
        <v>0.40262836480043213</v>
      </c>
    </row>
    <row r="189" spans="2:8" ht="15" customHeight="1" x14ac:dyDescent="0.3">
      <c r="B189" s="57" t="s">
        <v>178</v>
      </c>
      <c r="C189" s="31">
        <v>0</v>
      </c>
      <c r="D189" s="31">
        <v>0.12305377826172353</v>
      </c>
      <c r="E189" s="31">
        <v>0.10391028613624886</v>
      </c>
      <c r="F189" s="31">
        <v>0.1239599189654239</v>
      </c>
      <c r="G189" s="31">
        <v>0.12030165809678843</v>
      </c>
      <c r="H189" s="42">
        <v>0.1064826674188902</v>
      </c>
    </row>
    <row r="190" spans="2:8" ht="15" customHeight="1" x14ac:dyDescent="0.3">
      <c r="B190" s="57" t="s">
        <v>176</v>
      </c>
      <c r="C190" s="31">
        <v>0</v>
      </c>
      <c r="D190" s="31">
        <v>0</v>
      </c>
      <c r="E190" s="31">
        <v>0</v>
      </c>
      <c r="F190" s="31">
        <v>0</v>
      </c>
      <c r="G190" s="31">
        <v>3.3056799617704552E-2</v>
      </c>
      <c r="H190" s="42">
        <v>1.523416073417631E-2</v>
      </c>
    </row>
    <row r="191" spans="2:8" ht="15" customHeight="1" x14ac:dyDescent="0.3">
      <c r="B191" s="57" t="s">
        <v>177</v>
      </c>
      <c r="C191" s="31">
        <v>0</v>
      </c>
      <c r="D191" s="31">
        <v>0</v>
      </c>
      <c r="E191" s="31">
        <v>0</v>
      </c>
      <c r="F191" s="31">
        <v>0</v>
      </c>
      <c r="G191" s="31">
        <v>2.9413165545229492E-2</v>
      </c>
      <c r="H191" s="42">
        <v>1.3554999177142892E-2</v>
      </c>
    </row>
    <row r="192" spans="2:8" ht="15" customHeight="1" thickBot="1" x14ac:dyDescent="0.35">
      <c r="B192" s="160" t="s">
        <v>175</v>
      </c>
      <c r="C192" s="31">
        <v>0.47632119639768333</v>
      </c>
      <c r="D192" s="31">
        <v>0.75389244347655293</v>
      </c>
      <c r="E192" s="31">
        <v>0</v>
      </c>
      <c r="F192" s="31">
        <v>0.1103288046218017</v>
      </c>
      <c r="G192" s="31">
        <v>0.20013274861638461</v>
      </c>
      <c r="H192" s="42">
        <v>0.22158205805111941</v>
      </c>
    </row>
    <row r="193" spans="2:8" ht="15" customHeight="1" thickTop="1" x14ac:dyDescent="0.3">
      <c r="B193" s="64" t="s">
        <v>564</v>
      </c>
      <c r="C193" s="49"/>
      <c r="D193" s="49"/>
      <c r="E193" s="49"/>
      <c r="F193" s="49"/>
      <c r="G193" s="49"/>
      <c r="H193" s="58"/>
    </row>
    <row r="194" spans="2:8" ht="15" customHeight="1" x14ac:dyDescent="0.3">
      <c r="B194" s="92" t="s">
        <v>468</v>
      </c>
      <c r="C194" s="203">
        <v>1.558472067572046</v>
      </c>
      <c r="D194" s="203">
        <v>1.4298239740949878</v>
      </c>
      <c r="E194" s="203">
        <v>1.4266152045570786</v>
      </c>
      <c r="F194" s="203">
        <v>1.8895078505748744</v>
      </c>
      <c r="G194" s="203">
        <v>2.4110577085774767</v>
      </c>
      <c r="H194" s="204">
        <v>1.741369854287351</v>
      </c>
    </row>
    <row r="195" spans="2:8" ht="15" customHeight="1" x14ac:dyDescent="0.3">
      <c r="B195" s="57" t="s">
        <v>469</v>
      </c>
      <c r="C195" s="148">
        <v>981.62580978909716</v>
      </c>
      <c r="D195" s="148">
        <v>1519.7879017574446</v>
      </c>
      <c r="E195" s="148">
        <v>1990.1663524285323</v>
      </c>
      <c r="F195" s="148">
        <v>2873.2609492099632</v>
      </c>
      <c r="G195" s="148">
        <v>4799.7409414081003</v>
      </c>
      <c r="H195" s="41">
        <v>2413.1523066837767</v>
      </c>
    </row>
    <row r="196" spans="2:8" ht="15" customHeight="1" x14ac:dyDescent="0.3">
      <c r="B196" s="57" t="s">
        <v>470</v>
      </c>
      <c r="C196" s="148">
        <v>301.27286350315649</v>
      </c>
      <c r="D196" s="148">
        <v>812.7740975691155</v>
      </c>
      <c r="E196" s="148">
        <v>757.93279608871683</v>
      </c>
      <c r="F196" s="148">
        <v>1497.6171052536756</v>
      </c>
      <c r="G196" s="148">
        <v>2994.1147893224093</v>
      </c>
      <c r="H196" s="58">
        <v>1270.0462485088715</v>
      </c>
    </row>
    <row r="197" spans="2:8" ht="15" customHeight="1" x14ac:dyDescent="0.3">
      <c r="B197" s="57" t="s">
        <v>471</v>
      </c>
      <c r="C197" s="148">
        <v>763.39250481322836</v>
      </c>
      <c r="D197" s="148">
        <v>745.33995194757676</v>
      </c>
      <c r="E197" s="148">
        <v>1279.3769977545235</v>
      </c>
      <c r="F197" s="148">
        <v>1710.301314731523</v>
      </c>
      <c r="G197" s="148">
        <v>2250.1662830240552</v>
      </c>
      <c r="H197" s="58">
        <v>1345.0640004114209</v>
      </c>
    </row>
    <row r="198" spans="2:8" ht="15" customHeight="1" thickBot="1" x14ac:dyDescent="0.35">
      <c r="B198" s="57" t="s">
        <v>472</v>
      </c>
      <c r="C198" s="164">
        <v>0.95686681387585348</v>
      </c>
      <c r="D198" s="164">
        <v>1.2191533389224276</v>
      </c>
      <c r="E198" s="164">
        <v>1.8088751652415278</v>
      </c>
      <c r="F198" s="164">
        <v>2.9628277020867095</v>
      </c>
      <c r="G198" s="164">
        <v>5.9560451518718018</v>
      </c>
      <c r="H198" s="94">
        <v>2.5474703518197273</v>
      </c>
    </row>
    <row r="199" spans="2:8" ht="15" customHeight="1" thickTop="1" x14ac:dyDescent="0.3">
      <c r="B199" s="64" t="s">
        <v>339</v>
      </c>
      <c r="C199" s="49"/>
      <c r="D199" s="49"/>
      <c r="E199" s="49"/>
      <c r="F199" s="49"/>
      <c r="G199" s="49"/>
      <c r="H199" s="43"/>
    </row>
    <row r="200" spans="2:8" ht="15" customHeight="1" x14ac:dyDescent="0.3">
      <c r="B200" s="57" t="s">
        <v>169</v>
      </c>
      <c r="C200" s="31">
        <v>5.6820935760001759E-2</v>
      </c>
      <c r="D200" s="31">
        <v>7.4217387572681329E-2</v>
      </c>
      <c r="E200" s="31">
        <v>0.11783656225020436</v>
      </c>
      <c r="F200" s="31">
        <v>4.8132444962537831E-2</v>
      </c>
      <c r="G200" s="31">
        <v>7.1506686237645029E-2</v>
      </c>
      <c r="H200" s="42">
        <v>7.3908989084958285E-2</v>
      </c>
    </row>
    <row r="201" spans="2:8" ht="15" customHeight="1" x14ac:dyDescent="0.3">
      <c r="B201" s="57" t="s">
        <v>342</v>
      </c>
      <c r="C201" s="31">
        <v>2.8669852131197434E-2</v>
      </c>
      <c r="D201" s="31">
        <v>0</v>
      </c>
      <c r="E201" s="31">
        <v>2.2293240812454426E-2</v>
      </c>
      <c r="F201" s="31">
        <v>1.2792043984275015E-2</v>
      </c>
      <c r="G201" s="31">
        <v>1.1557311538997406E-2</v>
      </c>
      <c r="H201" s="42">
        <v>1.5114483594019755E-2</v>
      </c>
    </row>
    <row r="202" spans="2:8" ht="15" customHeight="1" x14ac:dyDescent="0.3">
      <c r="B202" s="57" t="s">
        <v>340</v>
      </c>
      <c r="C202" s="31">
        <v>0</v>
      </c>
      <c r="D202" s="31">
        <v>0</v>
      </c>
      <c r="E202" s="31">
        <v>0</v>
      </c>
      <c r="F202" s="31">
        <v>0</v>
      </c>
      <c r="G202" s="31">
        <v>1.953243831569506E-2</v>
      </c>
      <c r="H202" s="42">
        <v>3.8883203644727114E-3</v>
      </c>
    </row>
    <row r="203" spans="2:8" ht="15" customHeight="1" x14ac:dyDescent="0.3">
      <c r="B203" s="57" t="s">
        <v>171</v>
      </c>
      <c r="C203" s="31">
        <v>0.33950032159981247</v>
      </c>
      <c r="D203" s="31">
        <v>0.40927025572848891</v>
      </c>
      <c r="E203" s="31">
        <v>0.41369010235681886</v>
      </c>
      <c r="F203" s="31">
        <v>0.41225088756705341</v>
      </c>
      <c r="G203" s="31">
        <v>0.47652303479000385</v>
      </c>
      <c r="H203" s="42">
        <v>0.41018558927475324</v>
      </c>
    </row>
    <row r="204" spans="2:8" ht="15" customHeight="1" x14ac:dyDescent="0.3">
      <c r="B204" s="57" t="s">
        <v>341</v>
      </c>
      <c r="C204" s="31">
        <v>0</v>
      </c>
      <c r="D204" s="31">
        <v>2.0239521574789195E-2</v>
      </c>
      <c r="E204" s="31">
        <v>0.10457314694601302</v>
      </c>
      <c r="F204" s="31">
        <v>3.8902869150489322E-2</v>
      </c>
      <c r="G204" s="31">
        <v>3.5183669522953508E-2</v>
      </c>
      <c r="H204" s="42">
        <v>4.003847000101584E-2</v>
      </c>
    </row>
    <row r="205" spans="2:8" ht="15" customHeight="1" x14ac:dyDescent="0.3">
      <c r="B205" s="57" t="s">
        <v>565</v>
      </c>
      <c r="C205" s="31">
        <v>0</v>
      </c>
      <c r="D205" s="31">
        <v>5.0926504964094559E-2</v>
      </c>
      <c r="E205" s="31">
        <v>0</v>
      </c>
      <c r="F205" s="31">
        <v>2.3993511323011595E-2</v>
      </c>
      <c r="G205" s="31">
        <v>2.1208221206155082E-2</v>
      </c>
      <c r="H205" s="42">
        <v>1.9107893170348007E-2</v>
      </c>
    </row>
    <row r="206" spans="2:8" ht="15" customHeight="1" x14ac:dyDescent="0.3">
      <c r="B206" s="57" t="s">
        <v>170</v>
      </c>
      <c r="C206" s="31">
        <v>0.5750088905089884</v>
      </c>
      <c r="D206" s="31">
        <v>0.42840495458838668</v>
      </c>
      <c r="E206" s="31">
        <v>0.34160694763450933</v>
      </c>
      <c r="F206" s="31">
        <v>0.46392824301263286</v>
      </c>
      <c r="G206" s="31">
        <v>0.36448863838855006</v>
      </c>
      <c r="H206" s="42">
        <v>0.43438637099187605</v>
      </c>
    </row>
    <row r="207" spans="2:8" ht="15" customHeight="1" thickBot="1" x14ac:dyDescent="0.35">
      <c r="B207" s="69" t="s">
        <v>326</v>
      </c>
      <c r="C207" s="70">
        <v>0</v>
      </c>
      <c r="D207" s="70">
        <v>1.6941375571559263E-2</v>
      </c>
      <c r="E207" s="70">
        <v>0</v>
      </c>
      <c r="F207" s="70">
        <v>0</v>
      </c>
      <c r="G207" s="70">
        <v>0</v>
      </c>
      <c r="H207" s="42">
        <v>3.3698835185561929E-3</v>
      </c>
    </row>
    <row r="208" spans="2:8" ht="15" customHeight="1" thickTop="1" x14ac:dyDescent="0.3">
      <c r="B208" s="64" t="s">
        <v>343</v>
      </c>
      <c r="C208" s="49"/>
      <c r="D208" s="49"/>
      <c r="E208" s="49"/>
      <c r="F208" s="49"/>
      <c r="G208" s="49"/>
      <c r="H208" s="42"/>
    </row>
    <row r="209" spans="2:9" ht="15" customHeight="1" x14ac:dyDescent="0.3">
      <c r="B209" s="57" t="s">
        <v>169</v>
      </c>
      <c r="C209" s="31">
        <v>2.8669852131197434E-2</v>
      </c>
      <c r="D209" s="31">
        <v>0</v>
      </c>
      <c r="E209" s="31">
        <v>2.2293240812454426E-2</v>
      </c>
      <c r="F209" s="31">
        <v>2.4357835777335288E-2</v>
      </c>
      <c r="G209" s="31">
        <v>0</v>
      </c>
      <c r="H209" s="42">
        <v>1.5106325711986219E-2</v>
      </c>
    </row>
    <row r="210" spans="2:9" ht="15" customHeight="1" x14ac:dyDescent="0.3">
      <c r="B210" s="57" t="s">
        <v>342</v>
      </c>
      <c r="C210" s="31">
        <v>0.10053041866887463</v>
      </c>
      <c r="D210" s="31">
        <v>0.20680997734057888</v>
      </c>
      <c r="E210" s="31">
        <v>8.8318767485180708E-2</v>
      </c>
      <c r="F210" s="31">
        <v>2.7596324559581161E-2</v>
      </c>
      <c r="G210" s="31">
        <v>3.0751371801215396E-2</v>
      </c>
      <c r="H210" s="42">
        <v>9.083614100112436E-2</v>
      </c>
    </row>
    <row r="211" spans="2:9" ht="15" customHeight="1" x14ac:dyDescent="0.3">
      <c r="B211" s="57" t="s">
        <v>340</v>
      </c>
      <c r="C211" s="31">
        <v>0</v>
      </c>
      <c r="D211" s="31">
        <v>0</v>
      </c>
      <c r="E211" s="31">
        <v>0</v>
      </c>
      <c r="F211" s="31">
        <v>0</v>
      </c>
      <c r="G211" s="31">
        <v>9.8681843304512379E-3</v>
      </c>
      <c r="H211" s="42">
        <v>1.9644583780219476E-3</v>
      </c>
    </row>
    <row r="212" spans="2:9" ht="15" customHeight="1" x14ac:dyDescent="0.3">
      <c r="B212" s="57" t="s">
        <v>171</v>
      </c>
      <c r="C212" s="31">
        <v>0.27430142295627502</v>
      </c>
      <c r="D212" s="31">
        <v>0.2115013070520963</v>
      </c>
      <c r="E212" s="31">
        <v>0.27994918148204617</v>
      </c>
      <c r="F212" s="31">
        <v>0.30432757353411127</v>
      </c>
      <c r="G212" s="31">
        <v>0.39865485433936521</v>
      </c>
      <c r="H212" s="42">
        <v>0.29366655732318669</v>
      </c>
    </row>
    <row r="213" spans="2:9" ht="15" customHeight="1" x14ac:dyDescent="0.3">
      <c r="B213" s="57" t="s">
        <v>341</v>
      </c>
      <c r="C213" s="31">
        <v>0</v>
      </c>
      <c r="D213" s="31">
        <v>2.0239521574789195E-2</v>
      </c>
      <c r="E213" s="31">
        <v>2.3425092796664517E-2</v>
      </c>
      <c r="F213" s="31">
        <v>4.9477336833366831E-2</v>
      </c>
      <c r="G213" s="31">
        <v>6.5286356174607069E-2</v>
      </c>
      <c r="H213" s="42">
        <v>3.1600537372302402E-2</v>
      </c>
    </row>
    <row r="214" spans="2:9" ht="15" customHeight="1" x14ac:dyDescent="0.3">
      <c r="B214" s="57" t="s">
        <v>565</v>
      </c>
      <c r="C214" s="31">
        <v>3.8541656472121086E-2</v>
      </c>
      <c r="D214" s="31">
        <v>2.4483960608685091E-2</v>
      </c>
      <c r="E214" s="31">
        <v>4.8710731175212914E-2</v>
      </c>
      <c r="F214" s="31">
        <v>2.3993511323011595E-2</v>
      </c>
      <c r="G214" s="31">
        <v>2.2054040431119321E-2</v>
      </c>
      <c r="H214" s="42">
        <v>3.1650500753110135E-2</v>
      </c>
    </row>
    <row r="215" spans="2:9" ht="15" customHeight="1" x14ac:dyDescent="0.3">
      <c r="B215" s="57" t="s">
        <v>170</v>
      </c>
      <c r="C215" s="31">
        <v>0.55795664977153181</v>
      </c>
      <c r="D215" s="31">
        <v>0.5369652334238505</v>
      </c>
      <c r="E215" s="31">
        <v>0.53730298624844119</v>
      </c>
      <c r="F215" s="31">
        <v>0.57024741797259393</v>
      </c>
      <c r="G215" s="31">
        <v>0.47338519292324183</v>
      </c>
      <c r="H215" s="42">
        <v>0.53517547946026833</v>
      </c>
    </row>
    <row r="216" spans="2:9" ht="15" customHeight="1" thickBot="1" x14ac:dyDescent="0.35">
      <c r="B216" s="69" t="s">
        <v>326</v>
      </c>
      <c r="C216" s="70">
        <v>0</v>
      </c>
      <c r="D216" s="70">
        <v>3.8347220674161457E-5</v>
      </c>
      <c r="E216" s="70">
        <v>0</v>
      </c>
      <c r="F216" s="70">
        <v>0</v>
      </c>
      <c r="G216" s="70">
        <v>0</v>
      </c>
      <c r="H216" s="42">
        <v>1.5172820884989612E-6</v>
      </c>
    </row>
    <row r="217" spans="2:9" ht="15" customHeight="1" thickTop="1" x14ac:dyDescent="0.3">
      <c r="B217" s="64" t="s">
        <v>344</v>
      </c>
      <c r="C217" s="49"/>
      <c r="D217" s="49"/>
      <c r="E217" s="49"/>
      <c r="F217" s="49"/>
      <c r="G217" s="49"/>
      <c r="H217" s="42"/>
    </row>
    <row r="218" spans="2:9" ht="15" customHeight="1" x14ac:dyDescent="0.3">
      <c r="B218" s="57" t="s">
        <v>566</v>
      </c>
      <c r="C218" s="31">
        <v>0.70990160316332351</v>
      </c>
      <c r="D218" s="31">
        <v>0.57204985014933341</v>
      </c>
      <c r="E218" s="31">
        <v>0.68449796266678131</v>
      </c>
      <c r="F218" s="31">
        <v>0.73255340172781203</v>
      </c>
      <c r="G218" s="31">
        <v>0.61967646667453946</v>
      </c>
      <c r="H218" s="42">
        <v>0.66383612543331016</v>
      </c>
    </row>
    <row r="219" spans="2:9" ht="15" customHeight="1" x14ac:dyDescent="0.3">
      <c r="B219" s="57" t="s">
        <v>567</v>
      </c>
      <c r="C219" s="31">
        <v>0.10746625719318968</v>
      </c>
      <c r="D219" s="31">
        <v>0.19484138023330827</v>
      </c>
      <c r="E219" s="31">
        <v>0.21868595125733017</v>
      </c>
      <c r="F219" s="31">
        <v>0.12814643320310234</v>
      </c>
      <c r="G219" s="31">
        <v>0.23336127959129707</v>
      </c>
      <c r="H219" s="42">
        <v>0.17665841640683794</v>
      </c>
    </row>
    <row r="220" spans="2:9" ht="15" customHeight="1" x14ac:dyDescent="0.3">
      <c r="B220" s="57" t="s">
        <v>336</v>
      </c>
      <c r="C220" s="31">
        <v>0</v>
      </c>
      <c r="D220" s="31">
        <v>2.3983833066125199E-2</v>
      </c>
      <c r="E220" s="31">
        <v>2.696836621731015E-2</v>
      </c>
      <c r="F220" s="31">
        <v>0.12650812108481074</v>
      </c>
      <c r="G220" s="31">
        <v>0.12896295334190627</v>
      </c>
      <c r="H220" s="42">
        <v>6.1011980351123159E-2</v>
      </c>
    </row>
    <row r="221" spans="2:9" ht="15" customHeight="1" thickBot="1" x14ac:dyDescent="0.35">
      <c r="B221" s="69" t="s">
        <v>345</v>
      </c>
      <c r="C221" s="70">
        <v>0.1826321396434866</v>
      </c>
      <c r="D221" s="70">
        <v>0.20912493655123307</v>
      </c>
      <c r="E221" s="70">
        <v>6.9847719858578627E-2</v>
      </c>
      <c r="F221" s="70">
        <v>1.2792043984275015E-2</v>
      </c>
      <c r="G221" s="70">
        <v>1.7999300392257219E-2</v>
      </c>
      <c r="H221" s="42">
        <v>9.8493477808728747E-2</v>
      </c>
    </row>
    <row r="222" spans="2:9" ht="15" customHeight="1" x14ac:dyDescent="0.3">
      <c r="B222" s="193" t="s">
        <v>473</v>
      </c>
      <c r="C222" s="26"/>
      <c r="D222" s="26"/>
      <c r="E222" s="26"/>
      <c r="F222" s="26"/>
      <c r="G222" s="26"/>
    </row>
    <row r="223" spans="2:9" ht="15" customHeight="1" x14ac:dyDescent="0.3">
      <c r="B223" s="193" t="s">
        <v>563</v>
      </c>
      <c r="C223" s="26"/>
      <c r="D223" s="26"/>
      <c r="E223" s="26"/>
      <c r="F223" s="26"/>
      <c r="G223" s="26"/>
      <c r="I223" s="1"/>
    </row>
    <row r="224" spans="2:9" ht="15" customHeight="1" x14ac:dyDescent="0.3">
      <c r="B224" s="7"/>
      <c r="C224" s="26"/>
      <c r="D224" s="26"/>
      <c r="E224" s="26"/>
      <c r="F224" s="26"/>
      <c r="G224" s="26"/>
      <c r="I224" s="1"/>
    </row>
    <row r="225" spans="2:9" ht="25.5" customHeight="1" x14ac:dyDescent="0.3">
      <c r="B225" s="3" t="s">
        <v>556</v>
      </c>
      <c r="C225" s="1"/>
      <c r="D225" s="1"/>
      <c r="E225" s="1"/>
      <c r="F225" s="1"/>
      <c r="G225" s="1"/>
      <c r="H225" s="1"/>
      <c r="I225" s="1"/>
    </row>
    <row r="226" spans="2:9" ht="15" customHeight="1" thickBot="1" x14ac:dyDescent="0.35">
      <c r="B226" s="2"/>
      <c r="C226" s="1"/>
      <c r="D226" s="1"/>
      <c r="E226" s="1"/>
      <c r="F226" s="1"/>
      <c r="G226" s="1"/>
      <c r="H226" s="1"/>
      <c r="I226" s="1"/>
    </row>
    <row r="227" spans="2:9" ht="28.5" customHeight="1" thickBot="1" x14ac:dyDescent="0.35">
      <c r="B227" s="56" t="s">
        <v>37</v>
      </c>
      <c r="C227" s="146" t="s">
        <v>245</v>
      </c>
      <c r="D227" s="146" t="s">
        <v>246</v>
      </c>
      <c r="E227" s="146" t="s">
        <v>250</v>
      </c>
      <c r="F227" s="147" t="s">
        <v>1</v>
      </c>
      <c r="G227" s="1"/>
      <c r="H227" s="1"/>
    </row>
    <row r="228" spans="2:9" ht="15" customHeight="1" thickTop="1" thickBot="1" x14ac:dyDescent="0.35">
      <c r="B228" s="81" t="s">
        <v>57</v>
      </c>
      <c r="C228" s="148">
        <v>337.25786376779314</v>
      </c>
      <c r="D228" s="148">
        <v>149.74213623220697</v>
      </c>
      <c r="E228" s="148">
        <v>110.99999999999997</v>
      </c>
      <c r="F228" s="58">
        <f>SUM(C228:E228)</f>
        <v>598.00000000000011</v>
      </c>
      <c r="G228" s="1"/>
      <c r="H228" s="1"/>
    </row>
    <row r="229" spans="2:9" ht="15" customHeight="1" thickTop="1" x14ac:dyDescent="0.3">
      <c r="B229" s="103" t="s">
        <v>183</v>
      </c>
      <c r="C229" s="192">
        <v>337.2578637677932</v>
      </c>
      <c r="D229" s="192">
        <v>149.74213623220695</v>
      </c>
      <c r="E229" s="192">
        <v>110.99999999999999</v>
      </c>
      <c r="F229" s="58">
        <f>SUM(C229:E229)</f>
        <v>598.00000000000011</v>
      </c>
    </row>
    <row r="230" spans="2:9" ht="15" customHeight="1" x14ac:dyDescent="0.3">
      <c r="B230" s="99" t="s">
        <v>441</v>
      </c>
      <c r="C230" s="100"/>
      <c r="D230" s="100"/>
      <c r="E230" s="100"/>
      <c r="F230" s="58"/>
    </row>
    <row r="231" spans="2:9" ht="15" customHeight="1" x14ac:dyDescent="0.3">
      <c r="B231" s="57" t="s">
        <v>551</v>
      </c>
      <c r="C231" s="31">
        <v>0.42574029014570708</v>
      </c>
      <c r="D231" s="31">
        <v>0.72832448505439917</v>
      </c>
      <c r="E231" s="31">
        <v>0.76223585938350946</v>
      </c>
      <c r="F231" s="42">
        <v>0.56396873817434612</v>
      </c>
    </row>
    <row r="232" spans="2:9" ht="15" customHeight="1" x14ac:dyDescent="0.3">
      <c r="B232" s="57" t="s">
        <v>552</v>
      </c>
      <c r="C232" s="31">
        <v>0.24035214641695388</v>
      </c>
      <c r="D232" s="31">
        <v>0.18228252587365618</v>
      </c>
      <c r="E232" s="31">
        <v>0.23776414061649051</v>
      </c>
      <c r="F232" s="42">
        <v>0.22533084595842801</v>
      </c>
    </row>
    <row r="233" spans="2:9" ht="15" customHeight="1" thickBot="1" x14ac:dyDescent="0.35">
      <c r="B233" s="57" t="s">
        <v>553</v>
      </c>
      <c r="C233" s="31">
        <v>0.33390756343733902</v>
      </c>
      <c r="D233" s="31">
        <v>8.9392989071944692E-2</v>
      </c>
      <c r="E233" s="31">
        <v>0</v>
      </c>
      <c r="F233" s="42">
        <v>0.21070041586722599</v>
      </c>
    </row>
    <row r="234" spans="2:9" ht="15" customHeight="1" thickTop="1" x14ac:dyDescent="0.3">
      <c r="B234" s="64" t="s">
        <v>478</v>
      </c>
      <c r="C234" s="49"/>
      <c r="D234" s="49"/>
      <c r="E234" s="49"/>
      <c r="F234" s="58"/>
    </row>
    <row r="235" spans="2:9" ht="15" customHeight="1" x14ac:dyDescent="0.3">
      <c r="B235" s="57" t="s">
        <v>329</v>
      </c>
      <c r="C235" s="31">
        <v>0.50599251373193488</v>
      </c>
      <c r="D235" s="31">
        <v>1</v>
      </c>
      <c r="E235" s="31">
        <v>1</v>
      </c>
      <c r="F235" s="42">
        <v>0.72139145567882113</v>
      </c>
    </row>
    <row r="236" spans="2:9" ht="15" customHeight="1" x14ac:dyDescent="0.3">
      <c r="B236" s="57" t="s">
        <v>330</v>
      </c>
      <c r="C236" s="31">
        <v>0.37154655978325019</v>
      </c>
      <c r="D236" s="31">
        <v>0</v>
      </c>
      <c r="E236" s="31">
        <v>0</v>
      </c>
      <c r="F236" s="42">
        <v>0.20954347666015313</v>
      </c>
    </row>
    <row r="237" spans="2:9" ht="15" customHeight="1" thickBot="1" x14ac:dyDescent="0.35">
      <c r="B237" s="57" t="s">
        <v>331</v>
      </c>
      <c r="C237" s="31">
        <v>8.8363507252705517E-2</v>
      </c>
      <c r="D237" s="31">
        <v>0</v>
      </c>
      <c r="E237" s="31">
        <v>0</v>
      </c>
      <c r="F237" s="42">
        <v>4.9834929249293239E-2</v>
      </c>
    </row>
    <row r="238" spans="2:9" ht="15" customHeight="1" thickTop="1" x14ac:dyDescent="0.3">
      <c r="B238" s="64" t="s">
        <v>442</v>
      </c>
      <c r="C238" s="49"/>
      <c r="D238" s="49"/>
      <c r="E238" s="49"/>
      <c r="F238" s="58"/>
    </row>
    <row r="239" spans="2:9" ht="15" customHeight="1" x14ac:dyDescent="0.3">
      <c r="B239" s="57" t="s">
        <v>220</v>
      </c>
      <c r="C239" s="16">
        <v>61982.550196547265</v>
      </c>
      <c r="D239" s="16">
        <v>182056.67496321411</v>
      </c>
      <c r="E239" s="16">
        <v>677711.51564137114</v>
      </c>
      <c r="F239" s="41">
        <v>206340.52864662866</v>
      </c>
    </row>
    <row r="240" spans="2:9" ht="15" customHeight="1" x14ac:dyDescent="0.3">
      <c r="B240" s="57" t="s">
        <v>479</v>
      </c>
      <c r="C240" s="16">
        <v>21.773826148981602</v>
      </c>
      <c r="D240" s="16">
        <v>45.6233544872496</v>
      </c>
      <c r="E240" s="16">
        <v>143.50842075312059</v>
      </c>
      <c r="F240" s="41">
        <v>50.342085885707746</v>
      </c>
    </row>
    <row r="241" spans="2:6" ht="15" customHeight="1" x14ac:dyDescent="0.3">
      <c r="B241" s="57" t="s">
        <v>160</v>
      </c>
      <c r="C241" s="95">
        <v>1.0340974192321091</v>
      </c>
      <c r="D241" s="95">
        <v>1.0917111859289486</v>
      </c>
      <c r="E241" s="95">
        <v>1.2342342342342343</v>
      </c>
      <c r="F241" s="96">
        <v>1.0856733305478359</v>
      </c>
    </row>
    <row r="242" spans="2:6" ht="15" customHeight="1" x14ac:dyDescent="0.3">
      <c r="B242" s="57" t="s">
        <v>161</v>
      </c>
      <c r="C242" s="95">
        <v>2.6534636110732372</v>
      </c>
      <c r="D242" s="95">
        <v>4.4845063161158256</v>
      </c>
      <c r="E242" s="95">
        <v>11.20953694386343</v>
      </c>
      <c r="F242" s="96">
        <v>4.7001331530886006</v>
      </c>
    </row>
    <row r="243" spans="2:6" ht="15" customHeight="1" thickBot="1" x14ac:dyDescent="0.35">
      <c r="B243" s="57" t="s">
        <v>162</v>
      </c>
      <c r="C243" s="95">
        <v>1.2143333237756291</v>
      </c>
      <c r="D243" s="95">
        <v>1.5808360353167601</v>
      </c>
      <c r="E243" s="95">
        <v>2.0438965415482078</v>
      </c>
      <c r="F243" s="96">
        <v>1.4600898724943943</v>
      </c>
    </row>
    <row r="244" spans="2:6" ht="15" customHeight="1" thickTop="1" x14ac:dyDescent="0.3">
      <c r="B244" s="64" t="s">
        <v>443</v>
      </c>
      <c r="C244" s="49"/>
      <c r="D244" s="49"/>
      <c r="E244" s="49"/>
      <c r="F244" s="58"/>
    </row>
    <row r="245" spans="2:6" ht="15" customHeight="1" x14ac:dyDescent="0.3">
      <c r="B245" s="57" t="s">
        <v>163</v>
      </c>
      <c r="C245" s="164">
        <v>1.7287301115815621</v>
      </c>
      <c r="D245" s="164">
        <v>1.9687287312841941</v>
      </c>
      <c r="E245" s="164">
        <v>2.1433767727475419</v>
      </c>
      <c r="F245" s="41">
        <v>1.8657931306392157</v>
      </c>
    </row>
    <row r="246" spans="2:6" ht="15" customHeight="1" x14ac:dyDescent="0.3">
      <c r="B246" s="57" t="s">
        <v>164</v>
      </c>
      <c r="C246" s="148">
        <v>21.773826148981602</v>
      </c>
      <c r="D246" s="148">
        <v>45.6233544872496</v>
      </c>
      <c r="E246" s="148">
        <v>143.50842075312059</v>
      </c>
      <c r="F246" s="41">
        <v>50.342085885707746</v>
      </c>
    </row>
    <row r="247" spans="2:6" ht="15" customHeight="1" thickBot="1" x14ac:dyDescent="0.35">
      <c r="B247" s="69" t="s">
        <v>165</v>
      </c>
      <c r="C247" s="161">
        <v>270.56093112549894</v>
      </c>
      <c r="D247" s="161">
        <v>860.86797866095628</v>
      </c>
      <c r="E247" s="161">
        <v>2143.9002228872605</v>
      </c>
      <c r="F247" s="41">
        <v>772.29446832381473</v>
      </c>
    </row>
    <row r="248" spans="2:6" ht="15" customHeight="1" thickTop="1" x14ac:dyDescent="0.3">
      <c r="B248" s="64" t="s">
        <v>480</v>
      </c>
      <c r="C248" s="49"/>
      <c r="D248" s="49"/>
      <c r="E248" s="49"/>
      <c r="F248" s="58"/>
    </row>
    <row r="249" spans="2:6" ht="15" customHeight="1" x14ac:dyDescent="0.3">
      <c r="B249" s="57" t="s">
        <v>481</v>
      </c>
      <c r="C249" s="148">
        <v>183.42457357437962</v>
      </c>
      <c r="D249" s="148">
        <v>122.44676141008316</v>
      </c>
      <c r="E249" s="148">
        <v>110.99999999999999</v>
      </c>
      <c r="F249" s="195">
        <v>416.87133498446281</v>
      </c>
    </row>
    <row r="250" spans="2:6" ht="15" customHeight="1" x14ac:dyDescent="0.3">
      <c r="B250" s="57" t="s">
        <v>561</v>
      </c>
      <c r="C250" s="148">
        <v>7.523222268807837</v>
      </c>
      <c r="D250" s="148">
        <v>12.127913326631356</v>
      </c>
      <c r="E250" s="148">
        <v>23.80671604552294</v>
      </c>
      <c r="F250" s="58">
        <v>43.457851640962133</v>
      </c>
    </row>
    <row r="251" spans="2:6" ht="15" customHeight="1" x14ac:dyDescent="0.3">
      <c r="B251" s="57" t="s">
        <v>482</v>
      </c>
      <c r="C251" s="148">
        <v>134.59960349590793</v>
      </c>
      <c r="D251" s="148">
        <v>52.98563407348913</v>
      </c>
      <c r="E251" s="148">
        <v>14.679232157373916</v>
      </c>
      <c r="F251" s="58">
        <v>202.26446972677098</v>
      </c>
    </row>
    <row r="252" spans="2:6" ht="15" customHeight="1" x14ac:dyDescent="0.3">
      <c r="B252" s="57" t="s">
        <v>483</v>
      </c>
      <c r="C252" s="148">
        <v>0</v>
      </c>
      <c r="D252" s="148">
        <v>0</v>
      </c>
      <c r="E252" s="148">
        <v>2.5334569690799507</v>
      </c>
      <c r="F252" s="58">
        <v>2.5334569690799507</v>
      </c>
    </row>
    <row r="253" spans="2:6" ht="15" customHeight="1" thickBot="1" x14ac:dyDescent="0.35">
      <c r="B253" s="57" t="s">
        <v>484</v>
      </c>
      <c r="C253" s="148">
        <v>0</v>
      </c>
      <c r="D253" s="148">
        <v>0</v>
      </c>
      <c r="E253" s="148">
        <v>0</v>
      </c>
      <c r="F253" s="58">
        <v>0</v>
      </c>
    </row>
    <row r="254" spans="2:6" ht="15" customHeight="1" thickTop="1" x14ac:dyDescent="0.3">
      <c r="B254" s="64" t="s">
        <v>477</v>
      </c>
      <c r="C254" s="49"/>
      <c r="D254" s="49"/>
      <c r="E254" s="49"/>
      <c r="F254" s="42"/>
    </row>
    <row r="255" spans="2:6" ht="15" customHeight="1" x14ac:dyDescent="0.3">
      <c r="B255" s="57" t="s">
        <v>327</v>
      </c>
      <c r="C255" s="31">
        <v>0.45982626567798157</v>
      </c>
      <c r="D255" s="31">
        <v>9.2090925607669127E-2</v>
      </c>
      <c r="E255" s="31">
        <v>0</v>
      </c>
      <c r="F255" s="42">
        <v>0.28239116387118957</v>
      </c>
    </row>
    <row r="256" spans="2:6" ht="15" customHeight="1" x14ac:dyDescent="0.3">
      <c r="B256" s="57" t="s">
        <v>485</v>
      </c>
      <c r="C256" s="31">
        <v>0.38299318539009036</v>
      </c>
      <c r="D256" s="31">
        <v>0.90790907439233093</v>
      </c>
      <c r="E256" s="31">
        <v>0.76945561535793616</v>
      </c>
      <c r="F256" s="42">
        <v>0.58616936647345896</v>
      </c>
    </row>
    <row r="257" spans="2:6" ht="15" customHeight="1" x14ac:dyDescent="0.3">
      <c r="B257" s="57" t="s">
        <v>337</v>
      </c>
      <c r="C257" s="31">
        <v>0</v>
      </c>
      <c r="D257" s="31">
        <v>0</v>
      </c>
      <c r="E257" s="31">
        <v>0.23054438464206378</v>
      </c>
      <c r="F257" s="42">
        <v>4.2793355677707492E-2</v>
      </c>
    </row>
    <row r="258" spans="2:6" ht="15" customHeight="1" x14ac:dyDescent="0.3">
      <c r="B258" s="57" t="s">
        <v>338</v>
      </c>
      <c r="C258" s="31">
        <v>6.3621778117081168E-2</v>
      </c>
      <c r="D258" s="31">
        <v>0</v>
      </c>
      <c r="E258" s="31">
        <v>0</v>
      </c>
      <c r="F258" s="42">
        <v>3.5881178891095857E-2</v>
      </c>
    </row>
    <row r="259" spans="2:6" ht="15" customHeight="1" thickBot="1" x14ac:dyDescent="0.35">
      <c r="B259" s="69" t="s">
        <v>326</v>
      </c>
      <c r="C259" s="70">
        <v>9.3558770814846842E-2</v>
      </c>
      <c r="D259" s="70">
        <v>0</v>
      </c>
      <c r="E259" s="70">
        <v>0</v>
      </c>
      <c r="F259" s="42">
        <v>5.2764935086548143E-2</v>
      </c>
    </row>
    <row r="260" spans="2:6" ht="15" customHeight="1" thickTop="1" x14ac:dyDescent="0.3">
      <c r="B260" s="64" t="s">
        <v>562</v>
      </c>
      <c r="C260" s="49"/>
      <c r="D260" s="49"/>
      <c r="E260" s="49"/>
      <c r="F260" s="58"/>
    </row>
    <row r="261" spans="2:6" ht="15" customHeight="1" x14ac:dyDescent="0.3">
      <c r="B261" s="57" t="s">
        <v>456</v>
      </c>
      <c r="C261" s="148">
        <v>11.499622770216082</v>
      </c>
      <c r="D261" s="148">
        <v>0</v>
      </c>
      <c r="E261" s="148">
        <v>0</v>
      </c>
      <c r="F261" s="195">
        <v>11.499622770216082</v>
      </c>
    </row>
    <row r="262" spans="2:6" ht="15" customHeight="1" x14ac:dyDescent="0.3">
      <c r="B262" s="57" t="s">
        <v>453</v>
      </c>
      <c r="C262" s="148">
        <v>0</v>
      </c>
      <c r="D262" s="148">
        <v>13.789891928093626</v>
      </c>
      <c r="E262" s="148">
        <v>18.594026919069073</v>
      </c>
      <c r="F262" s="195">
        <v>32.383918847162697</v>
      </c>
    </row>
    <row r="263" spans="2:6" ht="15" customHeight="1" x14ac:dyDescent="0.3">
      <c r="B263" s="57" t="s">
        <v>451</v>
      </c>
      <c r="C263" s="148">
        <v>101.21819638092306</v>
      </c>
      <c r="D263" s="148">
        <v>127.59898838820004</v>
      </c>
      <c r="E263" s="148">
        <v>67.043930125520518</v>
      </c>
      <c r="F263" s="58">
        <v>295.86111489464361</v>
      </c>
    </row>
    <row r="264" spans="2:6" ht="15" customHeight="1" x14ac:dyDescent="0.3">
      <c r="B264" s="57" t="s">
        <v>452</v>
      </c>
      <c r="C264" s="148">
        <v>30.522467809239998</v>
      </c>
      <c r="D264" s="148">
        <v>13.789891928093626</v>
      </c>
      <c r="E264" s="148">
        <v>33.273259076442983</v>
      </c>
      <c r="F264" s="58">
        <v>77.585618813776605</v>
      </c>
    </row>
    <row r="265" spans="2:6" ht="15" customHeight="1" x14ac:dyDescent="0.3">
      <c r="B265" s="57" t="s">
        <v>455</v>
      </c>
      <c r="C265" s="148">
        <v>0</v>
      </c>
      <c r="D265" s="148">
        <v>0</v>
      </c>
      <c r="E265" s="148">
        <v>0</v>
      </c>
      <c r="F265" s="58">
        <v>0</v>
      </c>
    </row>
    <row r="266" spans="2:6" ht="15" customHeight="1" x14ac:dyDescent="0.3">
      <c r="B266" s="57" t="s">
        <v>454</v>
      </c>
      <c r="C266" s="148">
        <v>112.5614164592678</v>
      </c>
      <c r="D266" s="148">
        <v>86.975628728977227</v>
      </c>
      <c r="E266" s="148">
        <v>97.409573304730898</v>
      </c>
      <c r="F266" s="58">
        <v>296.94661849297592</v>
      </c>
    </row>
    <row r="267" spans="2:6" ht="15" customHeight="1" x14ac:dyDescent="0.3">
      <c r="B267" s="92" t="s">
        <v>464</v>
      </c>
      <c r="C267" s="196">
        <v>87.571985122258212</v>
      </c>
      <c r="D267" s="196">
        <v>64.428486104691999</v>
      </c>
      <c r="E267" s="196">
        <v>91.815546385661847</v>
      </c>
      <c r="F267" s="195">
        <v>243.81601761261209</v>
      </c>
    </row>
    <row r="268" spans="2:6" ht="15" customHeight="1" x14ac:dyDescent="0.3">
      <c r="B268" s="172" t="s">
        <v>465</v>
      </c>
      <c r="C268" s="173">
        <v>0</v>
      </c>
      <c r="D268" s="173">
        <v>245.11598534236836</v>
      </c>
      <c r="E268" s="173">
        <v>1853.2143424553542</v>
      </c>
      <c r="F268" s="195">
        <v>1848.7276396030268</v>
      </c>
    </row>
    <row r="269" spans="2:6" ht="15" customHeight="1" x14ac:dyDescent="0.3">
      <c r="B269" s="197" t="s">
        <v>466</v>
      </c>
      <c r="C269" s="199">
        <v>1.2626324561253601</v>
      </c>
      <c r="D269" s="199">
        <v>1.5017658804134395</v>
      </c>
      <c r="E269" s="199">
        <v>1.4988021581551387</v>
      </c>
      <c r="F269" s="200">
        <v>1.4147596834449667</v>
      </c>
    </row>
    <row r="270" spans="2:6" ht="14.4" x14ac:dyDescent="0.3">
      <c r="B270" s="201" t="s">
        <v>457</v>
      </c>
      <c r="C270" s="202">
        <v>234.39239150654493</v>
      </c>
      <c r="D270" s="202">
        <v>135.95224430411332</v>
      </c>
      <c r="E270" s="202">
        <v>107.12748388814902</v>
      </c>
      <c r="F270" s="58">
        <v>477.47211969880726</v>
      </c>
    </row>
    <row r="271" spans="2:6" ht="15" customHeight="1" x14ac:dyDescent="0.3">
      <c r="B271" s="57" t="s">
        <v>458</v>
      </c>
      <c r="C271" s="148">
        <v>0</v>
      </c>
      <c r="D271" s="148">
        <v>0</v>
      </c>
      <c r="E271" s="148">
        <v>22.46654303092005</v>
      </c>
      <c r="F271" s="58">
        <v>22.46654303092005</v>
      </c>
    </row>
    <row r="272" spans="2:6" ht="15" customHeight="1" x14ac:dyDescent="0.3">
      <c r="B272" s="57" t="s">
        <v>459</v>
      </c>
      <c r="C272" s="148">
        <v>0</v>
      </c>
      <c r="D272" s="148">
        <v>0</v>
      </c>
      <c r="E272" s="148">
        <v>22.46654303092005</v>
      </c>
      <c r="F272" s="58">
        <v>22.46654303092005</v>
      </c>
    </row>
    <row r="273" spans="2:6" ht="15" customHeight="1" x14ac:dyDescent="0.3">
      <c r="B273" s="197" t="s">
        <v>460</v>
      </c>
      <c r="C273" s="198">
        <v>0</v>
      </c>
      <c r="D273" s="198">
        <v>0</v>
      </c>
      <c r="E273" s="198">
        <v>21.675547652218135</v>
      </c>
      <c r="F273" s="41">
        <v>21.675547652218135</v>
      </c>
    </row>
    <row r="274" spans="2:6" ht="15" customHeight="1" x14ac:dyDescent="0.3">
      <c r="B274" s="57" t="s">
        <v>467</v>
      </c>
      <c r="C274" s="148">
        <v>0</v>
      </c>
      <c r="D274" s="148">
        <v>0</v>
      </c>
      <c r="E274" s="148">
        <v>0</v>
      </c>
      <c r="F274" s="58">
        <v>0</v>
      </c>
    </row>
    <row r="275" spans="2:6" ht="15" customHeight="1" x14ac:dyDescent="0.3">
      <c r="B275" s="57" t="s">
        <v>461</v>
      </c>
      <c r="C275" s="148">
        <v>38.35547333240099</v>
      </c>
      <c r="D275" s="148">
        <v>32.328016054025831</v>
      </c>
      <c r="E275" s="148">
        <v>19.996399776200011</v>
      </c>
      <c r="F275" s="58">
        <v>90.679889162626836</v>
      </c>
    </row>
    <row r="276" spans="2:6" ht="15" customHeight="1" x14ac:dyDescent="0.3">
      <c r="B276" s="57" t="s">
        <v>462</v>
      </c>
      <c r="C276" s="148">
        <v>5.020095783881902</v>
      </c>
      <c r="D276" s="148">
        <v>29.951602364423817</v>
      </c>
      <c r="E276" s="148">
        <v>35.400902214587099</v>
      </c>
      <c r="F276" s="41">
        <v>20.607817702724976</v>
      </c>
    </row>
    <row r="277" spans="2:6" ht="15" customHeight="1" thickBot="1" x14ac:dyDescent="0.35">
      <c r="B277" s="160" t="s">
        <v>463</v>
      </c>
      <c r="C277" s="163">
        <v>46.407933130438487</v>
      </c>
      <c r="D277" s="163">
        <v>370.62466072830796</v>
      </c>
      <c r="E277" s="163">
        <v>852.79107913992129</v>
      </c>
      <c r="F277" s="41">
        <v>339.81415121091499</v>
      </c>
    </row>
    <row r="278" spans="2:6" ht="15" customHeight="1" x14ac:dyDescent="0.3">
      <c r="B278" s="99" t="s">
        <v>476</v>
      </c>
      <c r="C278" s="100"/>
      <c r="D278" s="100"/>
      <c r="E278" s="100"/>
      <c r="F278" s="42"/>
    </row>
    <row r="279" spans="2:6" ht="15" customHeight="1" x14ac:dyDescent="0.3">
      <c r="B279" s="57" t="s">
        <v>169</v>
      </c>
      <c r="C279" s="31">
        <v>0.52284085344865638</v>
      </c>
      <c r="D279" s="31">
        <v>0.57343834817923012</v>
      </c>
      <c r="E279" s="31">
        <v>0.67964367823074812</v>
      </c>
      <c r="F279" s="42">
        <v>0.5754568043103393</v>
      </c>
    </row>
    <row r="280" spans="2:6" ht="15" customHeight="1" x14ac:dyDescent="0.3">
      <c r="B280" s="57" t="s">
        <v>213</v>
      </c>
      <c r="C280" s="31">
        <v>0.2998169953622164</v>
      </c>
      <c r="D280" s="31">
        <v>0</v>
      </c>
      <c r="E280" s="31">
        <v>0</v>
      </c>
      <c r="F280" s="42">
        <v>0.12681558034982229</v>
      </c>
    </row>
    <row r="281" spans="2:6" ht="15" customHeight="1" x14ac:dyDescent="0.3">
      <c r="B281" s="57" t="s">
        <v>212</v>
      </c>
      <c r="C281" s="31">
        <v>0</v>
      </c>
      <c r="D281" s="31">
        <v>0.42656165182076988</v>
      </c>
      <c r="E281" s="31">
        <v>0.32035632176925194</v>
      </c>
      <c r="F281" s="42">
        <v>0.22271603103533741</v>
      </c>
    </row>
    <row r="282" spans="2:6" ht="15" customHeight="1" x14ac:dyDescent="0.3">
      <c r="B282" s="57" t="s">
        <v>211</v>
      </c>
      <c r="C282" s="31">
        <v>0.17734215118912722</v>
      </c>
      <c r="D282" s="31">
        <v>0</v>
      </c>
      <c r="E282" s="31">
        <v>0</v>
      </c>
      <c r="F282" s="42">
        <v>7.5011584304501056E-2</v>
      </c>
    </row>
    <row r="283" spans="2:6" ht="15" customHeight="1" thickBot="1" x14ac:dyDescent="0.35">
      <c r="B283" s="160" t="s">
        <v>173</v>
      </c>
      <c r="C283" s="165">
        <v>0</v>
      </c>
      <c r="D283" s="165">
        <v>0</v>
      </c>
      <c r="E283" s="165">
        <v>0</v>
      </c>
      <c r="F283" s="42">
        <v>0</v>
      </c>
    </row>
    <row r="284" spans="2:6" ht="15" customHeight="1" x14ac:dyDescent="0.3">
      <c r="B284" s="99" t="s">
        <v>475</v>
      </c>
      <c r="C284" s="100"/>
      <c r="D284" s="100"/>
      <c r="E284" s="100"/>
      <c r="F284" s="42"/>
    </row>
    <row r="285" spans="2:6" ht="15" customHeight="1" x14ac:dyDescent="0.3">
      <c r="B285" s="57" t="s">
        <v>169</v>
      </c>
      <c r="C285" s="31">
        <v>0.47715914655134356</v>
      </c>
      <c r="D285" s="31">
        <v>0.57343834817923012</v>
      </c>
      <c r="E285" s="31">
        <v>0.67964367823074812</v>
      </c>
      <c r="F285" s="42">
        <v>0.49354527916719387</v>
      </c>
    </row>
    <row r="286" spans="2:6" ht="15" customHeight="1" x14ac:dyDescent="0.3">
      <c r="B286" s="57" t="s">
        <v>171</v>
      </c>
      <c r="C286" s="31">
        <v>0</v>
      </c>
      <c r="D286" s="31">
        <v>0.42656165182076988</v>
      </c>
      <c r="E286" s="31">
        <v>0.19366066667961396</v>
      </c>
      <c r="F286" s="42">
        <v>0.17285664910547971</v>
      </c>
    </row>
    <row r="287" spans="2:6" ht="15" customHeight="1" x14ac:dyDescent="0.3">
      <c r="B287" s="57" t="s">
        <v>172</v>
      </c>
      <c r="C287" s="31">
        <v>0</v>
      </c>
      <c r="D287" s="31">
        <v>0</v>
      </c>
      <c r="E287" s="31">
        <v>0</v>
      </c>
      <c r="F287" s="42">
        <v>0</v>
      </c>
    </row>
    <row r="288" spans="2:6" ht="15" customHeight="1" x14ac:dyDescent="0.3">
      <c r="B288" s="57" t="s">
        <v>170</v>
      </c>
      <c r="C288" s="31">
        <v>0.52284085344865638</v>
      </c>
      <c r="D288" s="31">
        <v>0</v>
      </c>
      <c r="E288" s="31">
        <v>0.12669565508963801</v>
      </c>
      <c r="F288" s="42">
        <v>0.22105473938322448</v>
      </c>
    </row>
    <row r="289" spans="2:6" ht="15" customHeight="1" thickBot="1" x14ac:dyDescent="0.35">
      <c r="B289" s="160" t="s">
        <v>173</v>
      </c>
      <c r="C289" s="165">
        <v>0</v>
      </c>
      <c r="D289" s="165">
        <v>0</v>
      </c>
      <c r="E289" s="165">
        <v>0</v>
      </c>
      <c r="F289" s="42">
        <v>0.11254333234410206</v>
      </c>
    </row>
    <row r="290" spans="2:6" ht="15" customHeight="1" thickTop="1" x14ac:dyDescent="0.3">
      <c r="B290" s="64" t="s">
        <v>474</v>
      </c>
      <c r="C290" s="49"/>
      <c r="D290" s="49"/>
      <c r="E290" s="49"/>
      <c r="F290" s="42"/>
    </row>
    <row r="291" spans="2:6" ht="15" customHeight="1" x14ac:dyDescent="0.3">
      <c r="B291" s="57" t="s">
        <v>174</v>
      </c>
      <c r="C291" s="31">
        <v>0.8226676839074345</v>
      </c>
      <c r="D291" s="31">
        <v>0</v>
      </c>
      <c r="E291" s="31">
        <v>0.12669565508963798</v>
      </c>
      <c r="F291" s="42">
        <v>0.37590766481294402</v>
      </c>
    </row>
    <row r="292" spans="2:6" ht="15" customHeight="1" x14ac:dyDescent="0.3">
      <c r="B292" s="57" t="s">
        <v>179</v>
      </c>
      <c r="C292" s="31">
        <v>0</v>
      </c>
      <c r="D292" s="31">
        <v>1</v>
      </c>
      <c r="E292" s="31">
        <v>0.67964367823074801</v>
      </c>
      <c r="F292" s="42">
        <v>0.50637956412743301</v>
      </c>
    </row>
    <row r="293" spans="2:6" ht="15" customHeight="1" x14ac:dyDescent="0.3">
      <c r="B293" s="57" t="s">
        <v>178</v>
      </c>
      <c r="C293" s="31">
        <v>0.1773323160925655</v>
      </c>
      <c r="D293" s="31">
        <v>0</v>
      </c>
      <c r="E293" s="31">
        <v>0.19366066667961393</v>
      </c>
      <c r="F293" s="42">
        <v>0.11771277105962294</v>
      </c>
    </row>
    <row r="294" spans="2:6" ht="15" customHeight="1" x14ac:dyDescent="0.3">
      <c r="B294" s="57" t="s">
        <v>176</v>
      </c>
      <c r="C294" s="31">
        <v>0</v>
      </c>
      <c r="D294" s="31">
        <v>0</v>
      </c>
      <c r="E294" s="31">
        <v>0</v>
      </c>
      <c r="F294" s="42">
        <v>0</v>
      </c>
    </row>
    <row r="295" spans="2:6" ht="15" customHeight="1" x14ac:dyDescent="0.3">
      <c r="B295" s="57" t="s">
        <v>177</v>
      </c>
      <c r="C295" s="31">
        <v>0</v>
      </c>
      <c r="D295" s="31">
        <v>0</v>
      </c>
      <c r="E295" s="31">
        <v>0</v>
      </c>
      <c r="F295" s="42">
        <v>0</v>
      </c>
    </row>
    <row r="296" spans="2:6" ht="15" customHeight="1" thickBot="1" x14ac:dyDescent="0.35">
      <c r="B296" s="160" t="s">
        <v>175</v>
      </c>
      <c r="C296" s="31">
        <v>0</v>
      </c>
      <c r="D296" s="31">
        <v>0</v>
      </c>
      <c r="E296" s="31">
        <v>0</v>
      </c>
      <c r="F296" s="42">
        <v>0</v>
      </c>
    </row>
    <row r="297" spans="2:6" ht="15" customHeight="1" thickTop="1" x14ac:dyDescent="0.3">
      <c r="B297" s="64" t="s">
        <v>564</v>
      </c>
      <c r="C297" s="49"/>
      <c r="D297" s="49"/>
      <c r="E297" s="49"/>
      <c r="F297" s="58"/>
    </row>
    <row r="298" spans="2:6" ht="15" customHeight="1" x14ac:dyDescent="0.3">
      <c r="B298" s="92" t="s">
        <v>468</v>
      </c>
      <c r="C298" s="203">
        <v>1.1397575182892876</v>
      </c>
      <c r="D298" s="203">
        <v>1.6297388911350676</v>
      </c>
      <c r="E298" s="203">
        <v>1.3225830274371435</v>
      </c>
      <c r="F298" s="204">
        <v>1.2963870985557233</v>
      </c>
    </row>
    <row r="299" spans="2:6" ht="15" customHeight="1" x14ac:dyDescent="0.3">
      <c r="B299" s="57" t="s">
        <v>469</v>
      </c>
      <c r="C299" s="148">
        <v>871.0925229063165</v>
      </c>
      <c r="D299" s="148">
        <v>805.70166612160324</v>
      </c>
      <c r="E299" s="148">
        <v>1646.0076929400877</v>
      </c>
      <c r="F299" s="195">
        <v>1007.0327662728882</v>
      </c>
    </row>
    <row r="300" spans="2:6" ht="15" customHeight="1" x14ac:dyDescent="0.3">
      <c r="B300" s="57" t="s">
        <v>470</v>
      </c>
      <c r="C300" s="148">
        <v>243.81048836077471</v>
      </c>
      <c r="D300" s="148">
        <v>317.95222084826577</v>
      </c>
      <c r="E300" s="148">
        <v>680.78358677725271</v>
      </c>
      <c r="F300" s="195">
        <v>343.48633339566226</v>
      </c>
    </row>
    <row r="301" spans="2:6" ht="15" customHeight="1" x14ac:dyDescent="0.3">
      <c r="B301" s="57" t="s">
        <v>471</v>
      </c>
      <c r="C301" s="148">
        <v>420.90349743461854</v>
      </c>
      <c r="D301" s="148">
        <v>469.61376707000824</v>
      </c>
      <c r="E301" s="148">
        <v>704.81041728302569</v>
      </c>
      <c r="F301" s="195">
        <v>485.79922976709889</v>
      </c>
    </row>
    <row r="302" spans="2:6" ht="15" customHeight="1" thickBot="1" x14ac:dyDescent="0.35">
      <c r="B302" s="57" t="s">
        <v>472</v>
      </c>
      <c r="C302" s="164">
        <v>0.31587725877802553</v>
      </c>
      <c r="D302" s="164">
        <v>1.2279068530410933</v>
      </c>
      <c r="E302" s="164">
        <v>3.1294673269869309</v>
      </c>
      <c r="F302" s="94">
        <v>1.0665089599872783</v>
      </c>
    </row>
    <row r="303" spans="2:6" ht="15" customHeight="1" thickTop="1" x14ac:dyDescent="0.3">
      <c r="B303" s="64" t="s">
        <v>339</v>
      </c>
      <c r="C303" s="49"/>
      <c r="D303" s="49"/>
      <c r="E303" s="49"/>
      <c r="F303" s="43"/>
    </row>
    <row r="304" spans="2:6" ht="15" customHeight="1" x14ac:dyDescent="0.3">
      <c r="B304" s="57" t="s">
        <v>169</v>
      </c>
      <c r="C304" s="31">
        <v>0</v>
      </c>
      <c r="D304" s="31">
        <v>9.2090925607669127E-2</v>
      </c>
      <c r="E304" s="31">
        <v>0.3766222033319514</v>
      </c>
      <c r="F304" s="42">
        <v>9.2968154678829823E-2</v>
      </c>
    </row>
    <row r="305" spans="2:6" ht="15" customHeight="1" x14ac:dyDescent="0.3">
      <c r="B305" s="57" t="s">
        <v>342</v>
      </c>
      <c r="C305" s="31">
        <v>0</v>
      </c>
      <c r="D305" s="31">
        <v>0</v>
      </c>
      <c r="E305" s="31">
        <v>0</v>
      </c>
      <c r="F305" s="42">
        <v>0</v>
      </c>
    </row>
    <row r="306" spans="2:6" ht="15" customHeight="1" x14ac:dyDescent="0.3">
      <c r="B306" s="57" t="s">
        <v>340</v>
      </c>
      <c r="C306" s="31">
        <v>0</v>
      </c>
      <c r="D306" s="31">
        <v>0</v>
      </c>
      <c r="E306" s="31">
        <v>0</v>
      </c>
      <c r="F306" s="42">
        <v>0</v>
      </c>
    </row>
    <row r="307" spans="2:6" ht="15" customHeight="1" x14ac:dyDescent="0.3">
      <c r="B307" s="57" t="s">
        <v>171</v>
      </c>
      <c r="C307" s="31">
        <v>0.3829861459321659</v>
      </c>
      <c r="D307" s="31">
        <v>0.23996612227021227</v>
      </c>
      <c r="E307" s="31">
        <v>0.39283341202598482</v>
      </c>
      <c r="F307" s="42">
        <v>0.34900106678382509</v>
      </c>
    </row>
    <row r="308" spans="2:6" ht="15" customHeight="1" x14ac:dyDescent="0.3">
      <c r="B308" s="57" t="s">
        <v>341</v>
      </c>
      <c r="C308" s="31">
        <v>0</v>
      </c>
      <c r="D308" s="31">
        <v>0</v>
      </c>
      <c r="E308" s="31">
        <v>0</v>
      </c>
      <c r="F308" s="42">
        <v>0</v>
      </c>
    </row>
    <row r="309" spans="2:6" ht="15" customHeight="1" x14ac:dyDescent="0.3">
      <c r="B309" s="57" t="s">
        <v>565</v>
      </c>
      <c r="C309" s="31">
        <v>0</v>
      </c>
      <c r="D309" s="31">
        <v>0</v>
      </c>
      <c r="E309" s="31">
        <v>3.4887532539197991E-2</v>
      </c>
      <c r="F309" s="42">
        <v>6.475779451255814E-3</v>
      </c>
    </row>
    <row r="310" spans="2:6" ht="15" customHeight="1" x14ac:dyDescent="0.3">
      <c r="B310" s="57" t="s">
        <v>170</v>
      </c>
      <c r="C310" s="31">
        <v>0.58291643483572475</v>
      </c>
      <c r="D310" s="31">
        <v>0.66794295212211863</v>
      </c>
      <c r="E310" s="31">
        <v>0.19565685210286579</v>
      </c>
      <c r="F310" s="42">
        <v>0.5323248606743568</v>
      </c>
    </row>
    <row r="311" spans="2:6" ht="15" customHeight="1" thickBot="1" x14ac:dyDescent="0.35">
      <c r="B311" s="69" t="s">
        <v>326</v>
      </c>
      <c r="C311" s="70">
        <v>3.4097419232109405E-2</v>
      </c>
      <c r="D311" s="70">
        <v>0</v>
      </c>
      <c r="E311" s="70">
        <v>0</v>
      </c>
      <c r="F311" s="42">
        <v>1.9230138411732579E-2</v>
      </c>
    </row>
    <row r="312" spans="2:6" ht="15" customHeight="1" thickTop="1" x14ac:dyDescent="0.3">
      <c r="B312" s="64" t="s">
        <v>343</v>
      </c>
      <c r="C312" s="49"/>
      <c r="D312" s="49"/>
      <c r="E312" s="49"/>
      <c r="F312" s="42"/>
    </row>
    <row r="313" spans="2:6" ht="15" customHeight="1" x14ac:dyDescent="0.3">
      <c r="B313" s="57" t="s">
        <v>169</v>
      </c>
      <c r="C313" s="31">
        <v>0</v>
      </c>
      <c r="D313" s="31">
        <v>0</v>
      </c>
      <c r="E313" s="31">
        <v>0</v>
      </c>
      <c r="F313" s="42">
        <v>0</v>
      </c>
    </row>
    <row r="314" spans="2:6" ht="15" customHeight="1" x14ac:dyDescent="0.3">
      <c r="B314" s="57" t="s">
        <v>342</v>
      </c>
      <c r="C314" s="31">
        <v>0.13281015708174179</v>
      </c>
      <c r="D314" s="31">
        <v>0.22886718483496016</v>
      </c>
      <c r="E314" s="31">
        <v>0</v>
      </c>
      <c r="F314" s="42">
        <v>0.13221125591085547</v>
      </c>
    </row>
    <row r="315" spans="2:6" ht="15" customHeight="1" x14ac:dyDescent="0.3">
      <c r="B315" s="57" t="s">
        <v>340</v>
      </c>
      <c r="C315" s="31">
        <v>0</v>
      </c>
      <c r="D315" s="31">
        <v>0</v>
      </c>
      <c r="E315" s="31">
        <v>0</v>
      </c>
      <c r="F315" s="42">
        <v>0</v>
      </c>
    </row>
    <row r="316" spans="2:6" ht="15" customHeight="1" x14ac:dyDescent="0.3">
      <c r="B316" s="57" t="s">
        <v>171</v>
      </c>
      <c r="C316" s="31">
        <v>0.22231848796317871</v>
      </c>
      <c r="D316" s="31">
        <v>0.14787519666254317</v>
      </c>
      <c r="E316" s="31">
        <v>0.5099505291431019</v>
      </c>
      <c r="F316" s="42">
        <v>0.25706741622983065</v>
      </c>
    </row>
    <row r="317" spans="2:6" ht="15" customHeight="1" x14ac:dyDescent="0.3">
      <c r="B317" s="57" t="s">
        <v>341</v>
      </c>
      <c r="C317" s="31">
        <v>2.952435888497176E-2</v>
      </c>
      <c r="D317" s="31">
        <v>0</v>
      </c>
      <c r="E317" s="31">
        <v>0</v>
      </c>
      <c r="F317" s="42">
        <v>1.6651040479363274E-2</v>
      </c>
    </row>
    <row r="318" spans="2:6" ht="15" customHeight="1" x14ac:dyDescent="0.3">
      <c r="B318" s="57" t="s">
        <v>565</v>
      </c>
      <c r="C318" s="31">
        <v>0</v>
      </c>
      <c r="D318" s="31">
        <v>0</v>
      </c>
      <c r="E318" s="31">
        <v>3.4887532539197991E-2</v>
      </c>
      <c r="F318" s="42">
        <v>6.475779451255814E-3</v>
      </c>
    </row>
    <row r="319" spans="2:6" ht="15" customHeight="1" x14ac:dyDescent="0.3">
      <c r="B319" s="57" t="s">
        <v>170</v>
      </c>
      <c r="C319" s="31">
        <v>0.61534699607010779</v>
      </c>
      <c r="D319" s="31">
        <v>0.62325761850249684</v>
      </c>
      <c r="E319" s="31">
        <v>0.45516193831770008</v>
      </c>
      <c r="F319" s="42">
        <v>0.58759450792869505</v>
      </c>
    </row>
    <row r="320" spans="2:6" ht="15" customHeight="1" thickBot="1" x14ac:dyDescent="0.35">
      <c r="B320" s="69" t="s">
        <v>326</v>
      </c>
      <c r="C320" s="70">
        <v>1.0110192495195893E-4</v>
      </c>
      <c r="D320" s="70">
        <v>0</v>
      </c>
      <c r="E320" s="70">
        <v>0</v>
      </c>
      <c r="F320" s="42">
        <v>3.2157422093198295E-5</v>
      </c>
    </row>
    <row r="321" spans="2:6" ht="15" customHeight="1" thickTop="1" x14ac:dyDescent="0.3">
      <c r="B321" s="64" t="s">
        <v>344</v>
      </c>
      <c r="C321" s="49"/>
      <c r="D321" s="49"/>
      <c r="E321" s="49"/>
      <c r="F321" s="42"/>
    </row>
    <row r="322" spans="2:6" ht="15" customHeight="1" x14ac:dyDescent="0.3">
      <c r="B322" s="57" t="s">
        <v>566</v>
      </c>
      <c r="C322" s="31">
        <v>0.60106744546095137</v>
      </c>
      <c r="D322" s="31">
        <v>0.55406322040155009</v>
      </c>
      <c r="E322" s="31">
        <v>0.85473978680766616</v>
      </c>
      <c r="F322" s="42">
        <v>0.63638369431906361</v>
      </c>
    </row>
    <row r="323" spans="2:6" ht="15" customHeight="1" x14ac:dyDescent="0.3">
      <c r="B323" s="57" t="s">
        <v>567</v>
      </c>
      <c r="C323" s="31">
        <v>6.3621778117081168E-2</v>
      </c>
      <c r="D323" s="31">
        <v>0.21437165822776549</v>
      </c>
      <c r="E323" s="31">
        <v>2.2823936658377935E-2</v>
      </c>
      <c r="F323" s="42">
        <v>9.3797444810403738E-2</v>
      </c>
    </row>
    <row r="324" spans="2:6" ht="15" customHeight="1" x14ac:dyDescent="0.3">
      <c r="B324" s="57" t="s">
        <v>336</v>
      </c>
      <c r="C324" s="31">
        <v>0</v>
      </c>
      <c r="D324" s="31">
        <v>9.2090925607669127E-2</v>
      </c>
      <c r="E324" s="31">
        <v>0</v>
      </c>
      <c r="F324" s="42">
        <v>2.3060019946644861E-2</v>
      </c>
    </row>
    <row r="325" spans="2:6" ht="15" customHeight="1" thickBot="1" x14ac:dyDescent="0.35">
      <c r="B325" s="69" t="s">
        <v>345</v>
      </c>
      <c r="C325" s="70">
        <v>0.33531077642196755</v>
      </c>
      <c r="D325" s="70">
        <v>0.13947419576301548</v>
      </c>
      <c r="E325" s="70">
        <v>0.1224362765339557</v>
      </c>
      <c r="F325" s="42">
        <v>0.24675884092388781</v>
      </c>
    </row>
    <row r="326" spans="2:6" ht="15" customHeight="1" x14ac:dyDescent="0.3">
      <c r="B326" s="193" t="s">
        <v>473</v>
      </c>
    </row>
    <row r="327" spans="2:6" ht="15" customHeight="1" x14ac:dyDescent="0.3">
      <c r="B327" s="193" t="s">
        <v>563</v>
      </c>
    </row>
  </sheetData>
  <hyperlinks>
    <hyperlink ref="I2" location="Contenidos!A1" display="Volver a Contenidos" xr:uid="{00000000-0004-0000-0500-000000000000}"/>
  </hyperlinks>
  <pageMargins left="0.7" right="0.7" top="0.75" bottom="0.75" header="0.3" footer="0.3"/>
  <ignoredErrors>
    <ignoredError sqref="E63" formula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tabColor theme="1" tint="0.249977111117893"/>
  </sheetPr>
  <dimension ref="B1:I257"/>
  <sheetViews>
    <sheetView showGridLines="0" workbookViewId="0">
      <selection activeCell="C14" sqref="C14"/>
    </sheetView>
  </sheetViews>
  <sheetFormatPr baseColWidth="10" defaultRowHeight="15" customHeight="1" x14ac:dyDescent="0.3"/>
  <cols>
    <col min="2" max="2" width="62" customWidth="1"/>
    <col min="3" max="4" width="22" style="143" customWidth="1"/>
    <col min="5" max="5" width="18.33203125" style="143" customWidth="1"/>
    <col min="6" max="7" width="18.44140625" style="143" customWidth="1"/>
    <col min="8" max="8" width="14.6640625" style="143" customWidth="1"/>
  </cols>
  <sheetData>
    <row r="1" spans="2:9" s="1" customFormat="1" ht="15" customHeight="1" x14ac:dyDescent="0.3">
      <c r="C1" s="144"/>
      <c r="D1" s="144"/>
      <c r="E1" s="144"/>
      <c r="F1" s="144"/>
      <c r="G1" s="144"/>
      <c r="H1" s="144"/>
    </row>
    <row r="2" spans="2:9" s="1" customFormat="1" ht="15" customHeight="1" x14ac:dyDescent="0.3">
      <c r="C2" s="144"/>
      <c r="D2" s="144"/>
      <c r="E2" s="144"/>
      <c r="F2" s="144"/>
      <c r="G2" s="144"/>
      <c r="H2" s="144"/>
      <c r="I2" s="22" t="s">
        <v>44</v>
      </c>
    </row>
    <row r="3" spans="2:9" s="1" customFormat="1" ht="15" customHeight="1" x14ac:dyDescent="0.3">
      <c r="C3" s="144"/>
      <c r="D3" s="144"/>
      <c r="E3" s="144"/>
      <c r="F3" s="144"/>
      <c r="G3" s="144"/>
      <c r="H3" s="144"/>
    </row>
    <row r="4" spans="2:9" s="1" customFormat="1" ht="15" customHeight="1" x14ac:dyDescent="0.3">
      <c r="C4" s="144"/>
      <c r="D4" s="144"/>
      <c r="E4" s="144"/>
      <c r="F4" s="144"/>
      <c r="G4" s="144"/>
      <c r="H4" s="144"/>
    </row>
    <row r="5" spans="2:9" s="1" customFormat="1" ht="15" customHeight="1" x14ac:dyDescent="0.3">
      <c r="C5" s="144"/>
      <c r="D5" s="144"/>
      <c r="E5" s="144"/>
      <c r="F5" s="144"/>
      <c r="G5" s="144"/>
      <c r="H5" s="144"/>
    </row>
    <row r="6" spans="2:9" s="1" customFormat="1" ht="15" customHeight="1" x14ac:dyDescent="0.3">
      <c r="C6" s="144"/>
      <c r="D6" s="144"/>
      <c r="E6" s="144"/>
      <c r="F6" s="144"/>
      <c r="G6" s="144"/>
      <c r="H6" s="144"/>
    </row>
    <row r="7" spans="2:9" s="1" customFormat="1" ht="15" customHeight="1" x14ac:dyDescent="0.3">
      <c r="C7" s="144"/>
      <c r="D7" s="144"/>
      <c r="E7" s="144"/>
      <c r="F7" s="144"/>
      <c r="G7" s="144"/>
      <c r="H7" s="144"/>
    </row>
    <row r="8" spans="2:9" s="1" customFormat="1" ht="15" customHeight="1" x14ac:dyDescent="0.3">
      <c r="C8" s="144"/>
      <c r="D8" s="144"/>
      <c r="E8" s="144"/>
      <c r="F8" s="144"/>
      <c r="G8" s="144"/>
      <c r="H8" s="144"/>
    </row>
    <row r="9" spans="2:9" s="1" customFormat="1" ht="15" customHeight="1" x14ac:dyDescent="0.3">
      <c r="C9" s="144"/>
      <c r="D9" s="144"/>
      <c r="E9" s="144"/>
      <c r="F9" s="144"/>
      <c r="G9" s="144"/>
      <c r="H9" s="144"/>
    </row>
    <row r="10" spans="2:9" s="1" customFormat="1" ht="15" customHeight="1" x14ac:dyDescent="0.3">
      <c r="C10" s="144"/>
      <c r="D10" s="144"/>
      <c r="E10" s="144"/>
      <c r="F10" s="144"/>
      <c r="G10" s="144"/>
      <c r="H10" s="144"/>
    </row>
    <row r="11" spans="2:9" s="1" customFormat="1" ht="15" customHeight="1" x14ac:dyDescent="0.3">
      <c r="C11" s="144"/>
      <c r="D11" s="144"/>
      <c r="E11" s="144"/>
      <c r="F11" s="144"/>
      <c r="G11" s="144"/>
      <c r="H11" s="144"/>
    </row>
    <row r="12" spans="2:9" s="1" customFormat="1" ht="15" customHeight="1" x14ac:dyDescent="0.3">
      <c r="C12" s="144"/>
      <c r="D12" s="144"/>
      <c r="E12" s="144"/>
      <c r="F12" s="144"/>
      <c r="G12" s="144"/>
      <c r="H12" s="144"/>
    </row>
    <row r="13" spans="2:9" s="1" customFormat="1" ht="15" customHeight="1" x14ac:dyDescent="0.4">
      <c r="C13" s="145" t="s">
        <v>181</v>
      </c>
      <c r="D13" s="144"/>
      <c r="E13" s="144"/>
      <c r="F13" s="144"/>
      <c r="G13" s="144"/>
      <c r="H13" s="144"/>
    </row>
    <row r="14" spans="2:9" s="1" customFormat="1" ht="15" customHeight="1" x14ac:dyDescent="0.3">
      <c r="C14" s="144"/>
      <c r="D14" s="144"/>
      <c r="E14" s="144"/>
      <c r="F14" s="144"/>
      <c r="G14" s="144"/>
      <c r="H14" s="144"/>
    </row>
    <row r="15" spans="2:9" s="1" customFormat="1" ht="15" customHeight="1" x14ac:dyDescent="0.3">
      <c r="B15" s="3" t="s">
        <v>182</v>
      </c>
      <c r="C15" s="144"/>
      <c r="D15" s="144"/>
      <c r="E15" s="144"/>
      <c r="F15" s="144"/>
      <c r="G15" s="144"/>
      <c r="H15" s="144"/>
    </row>
    <row r="16" spans="2:9" s="1" customFormat="1" ht="15" customHeight="1" thickBot="1" x14ac:dyDescent="0.35">
      <c r="B16" s="2"/>
      <c r="C16" s="144"/>
      <c r="D16" s="144"/>
      <c r="E16" s="144"/>
      <c r="F16" s="144"/>
      <c r="G16" s="144"/>
      <c r="H16" s="144"/>
    </row>
    <row r="17" spans="2:8" s="7" customFormat="1" ht="30" customHeight="1" thickBot="1" x14ac:dyDescent="0.35">
      <c r="B17" s="53" t="s">
        <v>9</v>
      </c>
      <c r="C17" s="146" t="s">
        <v>8</v>
      </c>
      <c r="D17" s="146" t="s">
        <v>7</v>
      </c>
      <c r="E17" s="147" t="s">
        <v>46</v>
      </c>
      <c r="F17" s="144"/>
      <c r="G17" s="144"/>
      <c r="H17" s="144"/>
    </row>
    <row r="18" spans="2:8" ht="15" customHeight="1" thickTop="1" thickBot="1" x14ac:dyDescent="0.35">
      <c r="B18" s="98" t="s">
        <v>57</v>
      </c>
      <c r="C18" s="148">
        <v>2220.9999999999995</v>
      </c>
      <c r="D18" s="148">
        <v>598.00000000000011</v>
      </c>
      <c r="E18" s="149">
        <f t="shared" ref="E18:E22" si="0">SUM(C18:D18)</f>
        <v>2818.9999999999995</v>
      </c>
    </row>
    <row r="19" spans="2:8" ht="15" customHeight="1" thickTop="1" x14ac:dyDescent="0.3">
      <c r="B19" s="93" t="s">
        <v>306</v>
      </c>
      <c r="C19" s="150"/>
      <c r="D19" s="151"/>
      <c r="E19" s="152"/>
    </row>
    <row r="20" spans="2:8" ht="15" customHeight="1" thickBot="1" x14ac:dyDescent="0.35">
      <c r="B20" s="57" t="s">
        <v>307</v>
      </c>
      <c r="C20" s="148">
        <v>210.35320855721608</v>
      </c>
      <c r="D20" s="148">
        <v>28.039423727466811</v>
      </c>
      <c r="E20" s="149">
        <f t="shared" si="0"/>
        <v>238.39263228468289</v>
      </c>
    </row>
    <row r="21" spans="2:8" ht="15" customHeight="1" thickBot="1" x14ac:dyDescent="0.35">
      <c r="B21" s="57" t="s">
        <v>308</v>
      </c>
      <c r="C21" s="148">
        <v>930.77960682621449</v>
      </c>
      <c r="D21" s="148">
        <v>160.34729677391002</v>
      </c>
      <c r="E21" s="149">
        <f t="shared" si="0"/>
        <v>1091.1269036001245</v>
      </c>
    </row>
    <row r="22" spans="2:8" ht="15" customHeight="1" thickBot="1" x14ac:dyDescent="0.35">
      <c r="B22" s="57" t="s">
        <v>309</v>
      </c>
      <c r="C22" s="148">
        <v>668.22687876662872</v>
      </c>
      <c r="D22" s="148">
        <v>237.05006991928556</v>
      </c>
      <c r="E22" s="149">
        <f t="shared" si="0"/>
        <v>905.27694868591425</v>
      </c>
    </row>
    <row r="23" spans="2:8" s="1" customFormat="1" ht="14.25" customHeight="1" thickBot="1" x14ac:dyDescent="0.35">
      <c r="B23" s="69" t="s">
        <v>310</v>
      </c>
      <c r="C23" s="153">
        <v>1462.4403883858508</v>
      </c>
      <c r="D23" s="153">
        <v>340.64027510343334</v>
      </c>
      <c r="E23" s="149">
        <f>SUM(C23:D23)</f>
        <v>1803.0806634892842</v>
      </c>
      <c r="F23" s="144"/>
      <c r="G23" s="144"/>
      <c r="H23" s="144"/>
    </row>
    <row r="24" spans="2:8" ht="15" customHeight="1" x14ac:dyDescent="0.3">
      <c r="B24" s="93" t="s">
        <v>311</v>
      </c>
      <c r="C24" s="154"/>
      <c r="D24" s="155"/>
      <c r="E24" s="152"/>
    </row>
    <row r="25" spans="2:8" ht="15" customHeight="1" thickBot="1" x14ac:dyDescent="0.35">
      <c r="B25" s="57" t="s">
        <v>307</v>
      </c>
      <c r="C25" s="148">
        <v>172.97665967668797</v>
      </c>
      <c r="D25" s="148">
        <v>23.747214134752863</v>
      </c>
      <c r="E25" s="149">
        <f t="shared" ref="E25:E88" si="1">SUM(C25:D25)</f>
        <v>196.72387381144082</v>
      </c>
    </row>
    <row r="26" spans="2:8" ht="15" customHeight="1" thickBot="1" x14ac:dyDescent="0.35">
      <c r="B26" s="57" t="s">
        <v>308</v>
      </c>
      <c r="C26" s="148">
        <v>496.78989590391018</v>
      </c>
      <c r="D26" s="148">
        <v>75.432695577718192</v>
      </c>
      <c r="E26" s="149">
        <f t="shared" si="1"/>
        <v>572.22259148162834</v>
      </c>
    </row>
    <row r="27" spans="2:8" ht="15" customHeight="1" thickBot="1" x14ac:dyDescent="0.35">
      <c r="B27" s="57" t="s">
        <v>309</v>
      </c>
      <c r="C27" s="148">
        <v>429.73256107613429</v>
      </c>
      <c r="D27" s="148">
        <v>20.256873466407686</v>
      </c>
      <c r="E27" s="149">
        <f t="shared" si="1"/>
        <v>449.98943454254197</v>
      </c>
    </row>
    <row r="28" spans="2:8" s="1" customFormat="1" ht="14.25" customHeight="1" thickBot="1" x14ac:dyDescent="0.35">
      <c r="B28" s="69" t="s">
        <v>310</v>
      </c>
      <c r="C28" s="153">
        <v>217.46930400979156</v>
      </c>
      <c r="D28" s="153">
        <v>5.5940269190690701</v>
      </c>
      <c r="E28" s="149">
        <f t="shared" si="1"/>
        <v>223.06333092886064</v>
      </c>
      <c r="F28" s="144"/>
      <c r="G28" s="144"/>
      <c r="H28" s="144"/>
    </row>
    <row r="29" spans="2:8" ht="15" customHeight="1" x14ac:dyDescent="0.3">
      <c r="B29" s="93" t="s">
        <v>444</v>
      </c>
      <c r="C29" s="154"/>
      <c r="D29" s="155"/>
      <c r="E29" s="152"/>
    </row>
    <row r="30" spans="2:8" ht="15" customHeight="1" thickBot="1" x14ac:dyDescent="0.35">
      <c r="B30" s="57" t="s">
        <v>307</v>
      </c>
      <c r="C30" s="148">
        <v>26.905688824602329</v>
      </c>
      <c r="D30" s="148">
        <v>0</v>
      </c>
      <c r="E30" s="149">
        <f t="shared" si="1"/>
        <v>26.905688824602329</v>
      </c>
    </row>
    <row r="31" spans="2:8" ht="15" customHeight="1" thickBot="1" x14ac:dyDescent="0.35">
      <c r="B31" s="57" t="s">
        <v>308</v>
      </c>
      <c r="C31" s="148">
        <v>64.643230496440822</v>
      </c>
      <c r="D31" s="148">
        <v>0</v>
      </c>
      <c r="E31" s="149">
        <f t="shared" si="1"/>
        <v>64.643230496440822</v>
      </c>
    </row>
    <row r="32" spans="2:8" ht="15" customHeight="1" thickBot="1" x14ac:dyDescent="0.35">
      <c r="B32" s="57" t="s">
        <v>309</v>
      </c>
      <c r="C32" s="148">
        <v>93.901612185735445</v>
      </c>
      <c r="D32" s="148">
        <v>0</v>
      </c>
      <c r="E32" s="149">
        <f t="shared" si="1"/>
        <v>93.901612185735445</v>
      </c>
    </row>
    <row r="33" spans="2:8" s="1" customFormat="1" ht="14.25" customHeight="1" thickBot="1" x14ac:dyDescent="0.35">
      <c r="B33" s="69" t="s">
        <v>310</v>
      </c>
      <c r="C33" s="153">
        <v>61.449859288491673</v>
      </c>
      <c r="D33" s="153">
        <v>13.789891928093626</v>
      </c>
      <c r="E33" s="149">
        <f t="shared" si="1"/>
        <v>75.239751216585304</v>
      </c>
      <c r="F33" s="144"/>
      <c r="G33" s="144"/>
      <c r="H33" s="144"/>
    </row>
    <row r="34" spans="2:8" ht="15" customHeight="1" x14ac:dyDescent="0.3">
      <c r="B34" s="93" t="s">
        <v>312</v>
      </c>
      <c r="C34" s="154"/>
      <c r="D34" s="155"/>
      <c r="E34" s="152"/>
    </row>
    <row r="35" spans="2:8" ht="15" customHeight="1" thickBot="1" x14ac:dyDescent="0.35">
      <c r="B35" s="57" t="s">
        <v>307</v>
      </c>
      <c r="C35" s="148">
        <v>98.224136244507278</v>
      </c>
      <c r="D35" s="148">
        <v>0</v>
      </c>
      <c r="E35" s="149">
        <f t="shared" si="1"/>
        <v>98.224136244507278</v>
      </c>
    </row>
    <row r="36" spans="2:8" ht="15" customHeight="1" thickBot="1" x14ac:dyDescent="0.35">
      <c r="B36" s="57" t="s">
        <v>308</v>
      </c>
      <c r="C36" s="148">
        <v>283.99110362771495</v>
      </c>
      <c r="D36" s="148">
        <v>31.338521538926557</v>
      </c>
      <c r="E36" s="149">
        <f t="shared" si="1"/>
        <v>315.32962516664151</v>
      </c>
    </row>
    <row r="37" spans="2:8" ht="15" customHeight="1" thickBot="1" x14ac:dyDescent="0.35">
      <c r="B37" s="57" t="s">
        <v>309</v>
      </c>
      <c r="C37" s="148">
        <v>525.65652213053795</v>
      </c>
      <c r="D37" s="148">
        <v>47.399079562744092</v>
      </c>
      <c r="E37" s="149">
        <f t="shared" si="1"/>
        <v>573.05560169328203</v>
      </c>
    </row>
    <row r="38" spans="2:8" s="1" customFormat="1" ht="14.25" customHeight="1" thickBot="1" x14ac:dyDescent="0.35">
      <c r="B38" s="69" t="s">
        <v>310</v>
      </c>
      <c r="C38" s="153">
        <v>244.07011734030397</v>
      </c>
      <c r="D38" s="153">
        <v>85.939347316743095</v>
      </c>
      <c r="E38" s="149">
        <f t="shared" si="1"/>
        <v>330.00946465704703</v>
      </c>
      <c r="F38" s="144"/>
      <c r="G38" s="144"/>
      <c r="H38" s="144"/>
    </row>
    <row r="39" spans="2:8" ht="15" customHeight="1" x14ac:dyDescent="0.3">
      <c r="B39" s="93" t="s">
        <v>314</v>
      </c>
      <c r="C39" s="154"/>
      <c r="D39" s="155"/>
      <c r="E39" s="152"/>
    </row>
    <row r="40" spans="2:8" ht="15" customHeight="1" thickBot="1" x14ac:dyDescent="0.35">
      <c r="B40" s="57" t="s">
        <v>307</v>
      </c>
      <c r="C40" s="148">
        <v>464.6091906491888</v>
      </c>
      <c r="D40" s="148">
        <v>24.410800346813325</v>
      </c>
      <c r="E40" s="149">
        <f t="shared" si="1"/>
        <v>489.01999099600215</v>
      </c>
    </row>
    <row r="41" spans="2:8" ht="15" customHeight="1" thickBot="1" x14ac:dyDescent="0.35">
      <c r="B41" s="57" t="s">
        <v>308</v>
      </c>
      <c r="C41" s="148">
        <v>788.14681884489301</v>
      </c>
      <c r="D41" s="148">
        <v>158.90293433913612</v>
      </c>
      <c r="E41" s="149">
        <f t="shared" si="1"/>
        <v>947.0497531840291</v>
      </c>
    </row>
    <row r="42" spans="2:8" ht="15" customHeight="1" thickBot="1" x14ac:dyDescent="0.35">
      <c r="B42" s="57" t="s">
        <v>309</v>
      </c>
      <c r="C42" s="148">
        <v>509.22394814158577</v>
      </c>
      <c r="D42" s="148">
        <v>146.10889822909891</v>
      </c>
      <c r="E42" s="149">
        <f t="shared" si="1"/>
        <v>655.33284637068471</v>
      </c>
    </row>
    <row r="43" spans="2:8" s="1" customFormat="1" ht="14.25" customHeight="1" thickBot="1" x14ac:dyDescent="0.35">
      <c r="B43" s="69" t="s">
        <v>310</v>
      </c>
      <c r="C43" s="153">
        <v>335.53756583682218</v>
      </c>
      <c r="D43" s="153">
        <v>106.22449517337421</v>
      </c>
      <c r="E43" s="149">
        <f t="shared" si="1"/>
        <v>441.76206101019636</v>
      </c>
      <c r="F43" s="144"/>
      <c r="G43" s="144"/>
      <c r="H43" s="144"/>
    </row>
    <row r="44" spans="2:8" ht="15" customHeight="1" x14ac:dyDescent="0.3">
      <c r="B44" s="93" t="s">
        <v>315</v>
      </c>
      <c r="C44" s="154"/>
      <c r="D44" s="155"/>
      <c r="E44" s="152"/>
    </row>
    <row r="45" spans="2:8" ht="15" customHeight="1" thickBot="1" x14ac:dyDescent="0.35">
      <c r="B45" s="57" t="s">
        <v>307</v>
      </c>
      <c r="C45" s="148">
        <v>211.57011886891007</v>
      </c>
      <c r="D45" s="148">
        <v>74.915263636490891</v>
      </c>
      <c r="E45" s="149">
        <f t="shared" si="1"/>
        <v>286.48538250540093</v>
      </c>
    </row>
    <row r="46" spans="2:8" ht="15" customHeight="1" thickBot="1" x14ac:dyDescent="0.35">
      <c r="B46" s="57" t="s">
        <v>308</v>
      </c>
      <c r="C46" s="148">
        <v>424.47907120941034</v>
      </c>
      <c r="D46" s="148">
        <v>95.877749273672237</v>
      </c>
      <c r="E46" s="149">
        <f t="shared" si="1"/>
        <v>520.35682048308263</v>
      </c>
    </row>
    <row r="47" spans="2:8" ht="15" customHeight="1" thickBot="1" x14ac:dyDescent="0.35">
      <c r="B47" s="57" t="s">
        <v>309</v>
      </c>
      <c r="C47" s="148">
        <v>376.17208325972382</v>
      </c>
      <c r="D47" s="148">
        <v>34.673551195980778</v>
      </c>
      <c r="E47" s="149">
        <f t="shared" si="1"/>
        <v>410.84563445570461</v>
      </c>
    </row>
    <row r="48" spans="2:8" s="1" customFormat="1" ht="14.25" customHeight="1" thickBot="1" x14ac:dyDescent="0.35">
      <c r="B48" s="69" t="s">
        <v>310</v>
      </c>
      <c r="C48" s="153">
        <v>199.73866302412745</v>
      </c>
      <c r="D48" s="153">
        <v>125.68383381017932</v>
      </c>
      <c r="E48" s="149">
        <f t="shared" si="1"/>
        <v>325.4224968343068</v>
      </c>
      <c r="F48" s="144"/>
      <c r="G48" s="144"/>
      <c r="H48" s="144"/>
    </row>
    <row r="49" spans="2:8" ht="15" customHeight="1" x14ac:dyDescent="0.3">
      <c r="B49" s="93" t="s">
        <v>316</v>
      </c>
      <c r="C49" s="154"/>
      <c r="D49" s="155"/>
      <c r="E49" s="152"/>
    </row>
    <row r="50" spans="2:8" ht="15" customHeight="1" thickBot="1" x14ac:dyDescent="0.35">
      <c r="B50" s="57" t="s">
        <v>307</v>
      </c>
      <c r="C50" s="148">
        <v>112.02036184057694</v>
      </c>
      <c r="D50" s="148">
        <v>0</v>
      </c>
      <c r="E50" s="149">
        <f t="shared" si="1"/>
        <v>112.02036184057694</v>
      </c>
    </row>
    <row r="51" spans="2:8" ht="15" customHeight="1" thickBot="1" x14ac:dyDescent="0.35">
      <c r="B51" s="57" t="s">
        <v>308</v>
      </c>
      <c r="C51" s="148">
        <v>216.51611934130489</v>
      </c>
      <c r="D51" s="148">
        <v>37.244117390073569</v>
      </c>
      <c r="E51" s="149">
        <f t="shared" si="1"/>
        <v>253.76023673137846</v>
      </c>
    </row>
    <row r="52" spans="2:8" ht="15" customHeight="1" thickBot="1" x14ac:dyDescent="0.35">
      <c r="B52" s="57" t="s">
        <v>309</v>
      </c>
      <c r="C52" s="148">
        <v>156.20426097801931</v>
      </c>
      <c r="D52" s="148">
        <v>30.662408039944602</v>
      </c>
      <c r="E52" s="149">
        <f t="shared" si="1"/>
        <v>186.86666901796391</v>
      </c>
    </row>
    <row r="53" spans="2:8" s="1" customFormat="1" ht="14.25" customHeight="1" thickBot="1" x14ac:dyDescent="0.35">
      <c r="B53" s="69" t="s">
        <v>310</v>
      </c>
      <c r="C53" s="153">
        <v>14.448011445059173</v>
      </c>
      <c r="D53" s="153">
        <v>0</v>
      </c>
      <c r="E53" s="149">
        <f t="shared" si="1"/>
        <v>14.448011445059173</v>
      </c>
      <c r="F53" s="144"/>
      <c r="G53" s="144"/>
      <c r="H53" s="144"/>
    </row>
    <row r="54" spans="2:8" ht="15" customHeight="1" x14ac:dyDescent="0.3">
      <c r="B54" s="93" t="s">
        <v>317</v>
      </c>
      <c r="C54" s="154"/>
      <c r="D54" s="155"/>
      <c r="E54" s="152"/>
    </row>
    <row r="55" spans="2:8" ht="15" customHeight="1" thickBot="1" x14ac:dyDescent="0.35">
      <c r="B55" s="57" t="s">
        <v>307</v>
      </c>
      <c r="C55" s="148">
        <v>25.815730988828427</v>
      </c>
      <c r="D55" s="148">
        <v>0</v>
      </c>
      <c r="E55" s="149">
        <f t="shared" si="1"/>
        <v>25.815730988828427</v>
      </c>
    </row>
    <row r="56" spans="2:8" ht="15" customHeight="1" thickBot="1" x14ac:dyDescent="0.35">
      <c r="B56" s="57" t="s">
        <v>308</v>
      </c>
      <c r="C56" s="148">
        <v>12.045025254525504</v>
      </c>
      <c r="D56" s="148">
        <v>0</v>
      </c>
      <c r="E56" s="149">
        <f t="shared" si="1"/>
        <v>12.045025254525504</v>
      </c>
    </row>
    <row r="57" spans="2:8" ht="15" customHeight="1" thickBot="1" x14ac:dyDescent="0.35">
      <c r="B57" s="57" t="s">
        <v>309</v>
      </c>
      <c r="C57" s="148">
        <v>4.8256516065125616</v>
      </c>
      <c r="D57" s="148">
        <v>0</v>
      </c>
      <c r="E57" s="149">
        <f t="shared" si="1"/>
        <v>4.8256516065125616</v>
      </c>
    </row>
    <row r="58" spans="2:8" s="1" customFormat="1" ht="14.25" customHeight="1" thickBot="1" x14ac:dyDescent="0.35">
      <c r="B58" s="69" t="s">
        <v>310</v>
      </c>
      <c r="C58" s="153">
        <v>7.4845112947133048</v>
      </c>
      <c r="D58" s="153">
        <v>0</v>
      </c>
      <c r="E58" s="149">
        <f t="shared" si="1"/>
        <v>7.4845112947133048</v>
      </c>
      <c r="F58" s="144"/>
      <c r="G58" s="144"/>
      <c r="H58" s="144"/>
    </row>
    <row r="59" spans="2:8" ht="15" customHeight="1" x14ac:dyDescent="0.3">
      <c r="B59" s="93" t="s">
        <v>318</v>
      </c>
      <c r="C59" s="154"/>
      <c r="D59" s="155"/>
      <c r="E59" s="152"/>
    </row>
    <row r="60" spans="2:8" ht="15" customHeight="1" thickBot="1" x14ac:dyDescent="0.35">
      <c r="B60" s="57" t="s">
        <v>307</v>
      </c>
      <c r="C60" s="148">
        <v>162.82742250317511</v>
      </c>
      <c r="D60" s="148">
        <v>34.861473023105781</v>
      </c>
      <c r="E60" s="149">
        <f t="shared" si="1"/>
        <v>197.6888955262809</v>
      </c>
    </row>
    <row r="61" spans="2:8" ht="15" customHeight="1" thickBot="1" x14ac:dyDescent="0.35">
      <c r="B61" s="57" t="s">
        <v>308</v>
      </c>
      <c r="C61" s="148">
        <v>321.67400661159934</v>
      </c>
      <c r="D61" s="148">
        <v>21.45694497687532</v>
      </c>
      <c r="E61" s="149">
        <f t="shared" si="1"/>
        <v>343.13095158847466</v>
      </c>
    </row>
    <row r="62" spans="2:8" ht="15" customHeight="1" thickBot="1" x14ac:dyDescent="0.35">
      <c r="B62" s="57" t="s">
        <v>309</v>
      </c>
      <c r="C62" s="148">
        <v>316.33615393243122</v>
      </c>
      <c r="D62" s="148">
        <v>77.156335221140438</v>
      </c>
      <c r="E62" s="149">
        <f t="shared" si="1"/>
        <v>393.49248915357168</v>
      </c>
    </row>
    <row r="63" spans="2:8" s="1" customFormat="1" ht="14.25" customHeight="1" thickBot="1" x14ac:dyDescent="0.35">
      <c r="B63" s="69" t="s">
        <v>310</v>
      </c>
      <c r="C63" s="153">
        <v>142.23100219814029</v>
      </c>
      <c r="D63" s="153">
        <v>25.090049465485166</v>
      </c>
      <c r="E63" s="149">
        <f t="shared" si="1"/>
        <v>167.32105166362544</v>
      </c>
      <c r="F63" s="144"/>
      <c r="G63" s="144"/>
      <c r="H63" s="144"/>
    </row>
    <row r="64" spans="2:8" ht="15" customHeight="1" x14ac:dyDescent="0.3">
      <c r="B64" s="93" t="s">
        <v>319</v>
      </c>
      <c r="C64" s="154"/>
      <c r="D64" s="155"/>
      <c r="E64" s="152"/>
    </row>
    <row r="65" spans="2:8" ht="15" customHeight="1" thickBot="1" x14ac:dyDescent="0.35">
      <c r="B65" s="57" t="s">
        <v>307</v>
      </c>
      <c r="C65" s="148">
        <v>179.88425239381297</v>
      </c>
      <c r="D65" s="148">
        <v>54.50907047588413</v>
      </c>
      <c r="E65" s="149">
        <f t="shared" si="1"/>
        <v>234.3933228696971</v>
      </c>
    </row>
    <row r="66" spans="2:8" ht="15" customHeight="1" thickBot="1" x14ac:dyDescent="0.35">
      <c r="B66" s="57" t="s">
        <v>308</v>
      </c>
      <c r="C66" s="148">
        <v>746.03818345562991</v>
      </c>
      <c r="D66" s="148">
        <v>114.92631893888387</v>
      </c>
      <c r="E66" s="149">
        <f t="shared" si="1"/>
        <v>860.96450239451383</v>
      </c>
    </row>
    <row r="67" spans="2:8" ht="15" customHeight="1" thickBot="1" x14ac:dyDescent="0.35">
      <c r="B67" s="57" t="s">
        <v>309</v>
      </c>
      <c r="C67" s="148">
        <v>292.0167375569257</v>
      </c>
      <c r="D67" s="148">
        <v>2.5334569690799502</v>
      </c>
      <c r="E67" s="149">
        <f t="shared" si="1"/>
        <v>294.55019452600567</v>
      </c>
    </row>
    <row r="68" spans="2:8" s="1" customFormat="1" ht="14.25" customHeight="1" thickBot="1" x14ac:dyDescent="0.35">
      <c r="B68" s="69" t="s">
        <v>310</v>
      </c>
      <c r="C68" s="153">
        <v>147.55003491670644</v>
      </c>
      <c r="D68" s="153">
        <v>37.72257774027036</v>
      </c>
      <c r="E68" s="149">
        <f t="shared" si="1"/>
        <v>185.2726126569768</v>
      </c>
      <c r="F68" s="144"/>
      <c r="G68" s="144"/>
      <c r="H68" s="144"/>
    </row>
    <row r="69" spans="2:8" ht="15" customHeight="1" x14ac:dyDescent="0.3">
      <c r="B69" s="93" t="s">
        <v>320</v>
      </c>
      <c r="C69" s="154"/>
      <c r="D69" s="155"/>
      <c r="E69" s="152"/>
    </row>
    <row r="70" spans="2:8" ht="15" customHeight="1" thickBot="1" x14ac:dyDescent="0.35">
      <c r="B70" s="57" t="s">
        <v>307</v>
      </c>
      <c r="C70" s="148">
        <v>201.84012124378759</v>
      </c>
      <c r="D70" s="148">
        <v>63.266321172075735</v>
      </c>
      <c r="E70" s="149">
        <f t="shared" si="1"/>
        <v>265.10644241586334</v>
      </c>
    </row>
    <row r="71" spans="2:8" ht="15" customHeight="1" thickBot="1" x14ac:dyDescent="0.35">
      <c r="B71" s="57" t="s">
        <v>308</v>
      </c>
      <c r="C71" s="148">
        <v>203.09154131599024</v>
      </c>
      <c r="D71" s="148">
        <v>26.385897147815328</v>
      </c>
      <c r="E71" s="149">
        <f t="shared" si="1"/>
        <v>229.47743846380558</v>
      </c>
    </row>
    <row r="72" spans="2:8" ht="15" customHeight="1" thickBot="1" x14ac:dyDescent="0.35">
      <c r="B72" s="57" t="s">
        <v>309</v>
      </c>
      <c r="C72" s="148">
        <v>89.284613631871323</v>
      </c>
      <c r="D72" s="148">
        <v>0</v>
      </c>
      <c r="E72" s="149">
        <f t="shared" si="1"/>
        <v>89.284613631871323</v>
      </c>
    </row>
    <row r="73" spans="2:8" s="1" customFormat="1" ht="14.25" customHeight="1" thickBot="1" x14ac:dyDescent="0.35">
      <c r="B73" s="69" t="s">
        <v>310</v>
      </c>
      <c r="C73" s="153">
        <v>35.499240973949142</v>
      </c>
      <c r="D73" s="153">
        <v>13.590426695269082</v>
      </c>
      <c r="E73" s="149">
        <f t="shared" si="1"/>
        <v>49.089667669218223</v>
      </c>
      <c r="F73" s="144"/>
      <c r="G73" s="144"/>
      <c r="H73" s="144"/>
    </row>
    <row r="74" spans="2:8" ht="15" customHeight="1" x14ac:dyDescent="0.3">
      <c r="B74" s="93" t="s">
        <v>322</v>
      </c>
      <c r="C74" s="154"/>
      <c r="D74" s="155"/>
      <c r="E74" s="152"/>
    </row>
    <row r="75" spans="2:8" ht="15" customHeight="1" thickBot="1" x14ac:dyDescent="0.35">
      <c r="B75" s="57" t="s">
        <v>307</v>
      </c>
      <c r="C75" s="148">
        <v>159.91180962953473</v>
      </c>
      <c r="D75" s="148">
        <v>15.53345696907995</v>
      </c>
      <c r="E75" s="149">
        <f t="shared" si="1"/>
        <v>175.44526659861469</v>
      </c>
    </row>
    <row r="76" spans="2:8" ht="15" customHeight="1" thickBot="1" x14ac:dyDescent="0.35">
      <c r="B76" s="57" t="s">
        <v>308</v>
      </c>
      <c r="C76" s="148">
        <v>471.74945362729744</v>
      </c>
      <c r="D76" s="148">
        <v>29.617010731708465</v>
      </c>
      <c r="E76" s="149">
        <f t="shared" si="1"/>
        <v>501.36646435900593</v>
      </c>
    </row>
    <row r="77" spans="2:8" ht="15" customHeight="1" thickBot="1" x14ac:dyDescent="0.35">
      <c r="B77" s="57" t="s">
        <v>309</v>
      </c>
      <c r="C77" s="148">
        <v>104.3668551993014</v>
      </c>
      <c r="D77" s="148">
        <v>19.02284503902392</v>
      </c>
      <c r="E77" s="149">
        <f t="shared" si="1"/>
        <v>123.38970023832532</v>
      </c>
    </row>
    <row r="78" spans="2:8" s="1" customFormat="1" ht="14.25" customHeight="1" thickBot="1" x14ac:dyDescent="0.35">
      <c r="B78" s="69" t="s">
        <v>310</v>
      </c>
      <c r="C78" s="153">
        <v>26.352866702030823</v>
      </c>
      <c r="D78" s="153">
        <v>13.590426695269082</v>
      </c>
      <c r="E78" s="149">
        <f t="shared" si="1"/>
        <v>39.943293397299904</v>
      </c>
      <c r="F78" s="144"/>
      <c r="G78" s="144"/>
      <c r="H78" s="144"/>
    </row>
    <row r="79" spans="2:8" ht="15" customHeight="1" x14ac:dyDescent="0.3">
      <c r="B79" s="93" t="s">
        <v>323</v>
      </c>
      <c r="C79" s="154"/>
      <c r="D79" s="155"/>
      <c r="E79" s="152"/>
    </row>
    <row r="80" spans="2:8" ht="15" customHeight="1" thickBot="1" x14ac:dyDescent="0.35">
      <c r="B80" s="57" t="s">
        <v>307</v>
      </c>
      <c r="C80" s="148">
        <v>88.518179993761578</v>
      </c>
      <c r="D80" s="148">
        <v>24.596607973616564</v>
      </c>
      <c r="E80" s="149">
        <f t="shared" si="1"/>
        <v>113.11478796737813</v>
      </c>
    </row>
    <row r="81" spans="2:8" ht="15" customHeight="1" thickBot="1" x14ac:dyDescent="0.35">
      <c r="B81" s="57" t="s">
        <v>308</v>
      </c>
      <c r="C81" s="148">
        <v>277.64018114011202</v>
      </c>
      <c r="D81" s="148">
        <v>12.490779175739187</v>
      </c>
      <c r="E81" s="149">
        <f t="shared" si="1"/>
        <v>290.13096031585121</v>
      </c>
    </row>
    <row r="82" spans="2:8" ht="15" customHeight="1" thickBot="1" x14ac:dyDescent="0.35">
      <c r="B82" s="57" t="s">
        <v>309</v>
      </c>
      <c r="C82" s="148">
        <v>189.52419999313338</v>
      </c>
      <c r="D82" s="148">
        <v>5.5940269190690701</v>
      </c>
      <c r="E82" s="149">
        <f t="shared" si="1"/>
        <v>195.11822691220246</v>
      </c>
    </row>
    <row r="83" spans="2:8" s="1" customFormat="1" ht="14.25" customHeight="1" thickBot="1" x14ac:dyDescent="0.35">
      <c r="B83" s="69" t="s">
        <v>310</v>
      </c>
      <c r="C83" s="153">
        <v>126.69524144262462</v>
      </c>
      <c r="D83" s="153">
        <v>48.500552349087243</v>
      </c>
      <c r="E83" s="149">
        <f t="shared" si="1"/>
        <v>175.19579379171188</v>
      </c>
      <c r="F83" s="144"/>
      <c r="G83" s="144"/>
      <c r="H83" s="144"/>
    </row>
    <row r="84" spans="2:8" ht="15" customHeight="1" x14ac:dyDescent="0.3">
      <c r="B84" s="93" t="s">
        <v>324</v>
      </c>
      <c r="C84" s="154"/>
      <c r="D84" s="155"/>
      <c r="E84" s="152"/>
    </row>
    <row r="85" spans="2:8" ht="15" customHeight="1" thickBot="1" x14ac:dyDescent="0.35">
      <c r="B85" s="57" t="s">
        <v>307</v>
      </c>
      <c r="C85" s="148">
        <v>57.592598269937341</v>
      </c>
      <c r="D85" s="148">
        <v>6.8624569690799522</v>
      </c>
      <c r="E85" s="149">
        <f t="shared" si="1"/>
        <v>64.455055239017298</v>
      </c>
    </row>
    <row r="86" spans="2:8" ht="15" customHeight="1" thickBot="1" x14ac:dyDescent="0.35">
      <c r="B86" s="57" t="s">
        <v>308</v>
      </c>
      <c r="C86" s="148">
        <v>121.51950375113555</v>
      </c>
      <c r="D86" s="148">
        <v>33.168359857436769</v>
      </c>
      <c r="E86" s="149">
        <f t="shared" si="1"/>
        <v>154.68786360857231</v>
      </c>
    </row>
    <row r="87" spans="2:8" ht="15" customHeight="1" thickBot="1" x14ac:dyDescent="0.35">
      <c r="B87" s="57" t="s">
        <v>309</v>
      </c>
      <c r="C87" s="148">
        <v>65.767072624079333</v>
      </c>
      <c r="D87" s="148">
        <v>0</v>
      </c>
      <c r="E87" s="149">
        <f t="shared" si="1"/>
        <v>65.767072624079333</v>
      </c>
    </row>
    <row r="88" spans="2:8" s="1" customFormat="1" ht="14.25" customHeight="1" thickBot="1" x14ac:dyDescent="0.35">
      <c r="B88" s="69" t="s">
        <v>310</v>
      </c>
      <c r="C88" s="153">
        <v>0</v>
      </c>
      <c r="D88" s="153">
        <v>0</v>
      </c>
      <c r="E88" s="149">
        <f t="shared" si="1"/>
        <v>0</v>
      </c>
      <c r="F88" s="144"/>
      <c r="G88" s="144"/>
      <c r="H88" s="144"/>
    </row>
    <row r="89" spans="2:8" ht="15" customHeight="1" x14ac:dyDescent="0.3">
      <c r="B89" s="93" t="s">
        <v>325</v>
      </c>
      <c r="C89" s="154"/>
      <c r="D89" s="155"/>
      <c r="E89" s="152"/>
    </row>
    <row r="90" spans="2:8" ht="15" customHeight="1" thickBot="1" x14ac:dyDescent="0.35">
      <c r="B90" s="57" t="s">
        <v>307</v>
      </c>
      <c r="C90" s="148">
        <v>397.13202902966299</v>
      </c>
      <c r="D90" s="148">
        <v>40.844462941671225</v>
      </c>
      <c r="E90" s="149">
        <f t="shared" ref="E90:E93" si="2">SUM(C90:D90)</f>
        <v>437.97649197133421</v>
      </c>
    </row>
    <row r="91" spans="2:8" ht="15" customHeight="1" thickBot="1" x14ac:dyDescent="0.35">
      <c r="B91" s="57" t="s">
        <v>308</v>
      </c>
      <c r="C91" s="148">
        <v>925.88059710234302</v>
      </c>
      <c r="D91" s="148">
        <v>113.95719008382943</v>
      </c>
      <c r="E91" s="149">
        <f t="shared" si="2"/>
        <v>1039.8377871861724</v>
      </c>
    </row>
    <row r="92" spans="2:8" ht="15" customHeight="1" thickBot="1" x14ac:dyDescent="0.35">
      <c r="B92" s="57" t="s">
        <v>309</v>
      </c>
      <c r="C92" s="148">
        <v>329.69253988166543</v>
      </c>
      <c r="D92" s="148">
        <v>164.6871481726136</v>
      </c>
      <c r="E92" s="149">
        <f t="shared" si="2"/>
        <v>494.37968805427903</v>
      </c>
    </row>
    <row r="93" spans="2:8" s="1" customFormat="1" ht="14.25" customHeight="1" thickBot="1" x14ac:dyDescent="0.35">
      <c r="B93" s="69" t="s">
        <v>310</v>
      </c>
      <c r="C93" s="153">
        <v>373.96290250629306</v>
      </c>
      <c r="D93" s="153">
        <v>108.38829651246753</v>
      </c>
      <c r="E93" s="149">
        <f t="shared" si="2"/>
        <v>482.35119901876061</v>
      </c>
      <c r="F93" s="144"/>
      <c r="G93" s="144"/>
      <c r="H93" s="144"/>
    </row>
    <row r="94" spans="2:8" ht="16.5" customHeight="1" x14ac:dyDescent="0.3">
      <c r="B94" s="7"/>
      <c r="C94" s="156"/>
      <c r="D94" s="156"/>
      <c r="E94" s="156"/>
      <c r="F94" s="156"/>
    </row>
    <row r="97" spans="2:8" s="1" customFormat="1" ht="15" customHeight="1" x14ac:dyDescent="0.3">
      <c r="B97" s="3" t="s">
        <v>487</v>
      </c>
      <c r="C97" s="144"/>
      <c r="D97" s="144"/>
      <c r="E97" s="144"/>
      <c r="F97" s="144"/>
      <c r="G97" s="144"/>
      <c r="H97" s="144"/>
    </row>
    <row r="98" spans="2:8" s="1" customFormat="1" ht="15" customHeight="1" thickBot="1" x14ac:dyDescent="0.35">
      <c r="B98" s="2"/>
      <c r="C98" s="144"/>
      <c r="D98" s="144"/>
      <c r="E98" s="144"/>
      <c r="F98" s="144"/>
      <c r="G98" s="144"/>
      <c r="H98" s="144"/>
    </row>
    <row r="99" spans="2:8" ht="28.5" customHeight="1" thickBot="1" x14ac:dyDescent="0.35">
      <c r="B99" s="56" t="s">
        <v>33</v>
      </c>
      <c r="C99" s="146" t="s">
        <v>245</v>
      </c>
      <c r="D99" s="146" t="s">
        <v>246</v>
      </c>
      <c r="E99" s="146" t="s">
        <v>247</v>
      </c>
      <c r="F99" s="146" t="s">
        <v>248</v>
      </c>
      <c r="G99" s="146" t="s">
        <v>249</v>
      </c>
      <c r="H99" s="147" t="s">
        <v>1</v>
      </c>
    </row>
    <row r="100" spans="2:8" ht="15" customHeight="1" thickTop="1" thickBot="1" x14ac:dyDescent="0.35">
      <c r="B100" s="98" t="s">
        <v>57</v>
      </c>
      <c r="C100" s="148">
        <v>444.50690209230385</v>
      </c>
      <c r="D100" s="148">
        <v>441.78887736118099</v>
      </c>
      <c r="E100" s="148">
        <v>452.32651913379618</v>
      </c>
      <c r="F100" s="148">
        <v>440.2434737287864</v>
      </c>
      <c r="G100" s="148">
        <v>442.13422768393247</v>
      </c>
      <c r="H100" s="152">
        <f>SUM(C100:G100)</f>
        <v>2220.9999999999995</v>
      </c>
    </row>
    <row r="101" spans="2:8" ht="15" customHeight="1" thickTop="1" x14ac:dyDescent="0.3">
      <c r="B101" s="93" t="s">
        <v>306</v>
      </c>
      <c r="C101" s="150"/>
      <c r="D101" s="150"/>
      <c r="E101" s="150"/>
      <c r="F101" s="150"/>
      <c r="G101" s="151"/>
      <c r="H101" s="152"/>
    </row>
    <row r="102" spans="2:8" ht="15" customHeight="1" x14ac:dyDescent="0.3">
      <c r="B102" s="57" t="s">
        <v>307</v>
      </c>
      <c r="C102" s="148">
        <v>10.466616534237877</v>
      </c>
      <c r="D102" s="148">
        <v>7.4845112947133048</v>
      </c>
      <c r="E102" s="148">
        <v>26.87937581254937</v>
      </c>
      <c r="F102" s="148">
        <v>49.271029916739096</v>
      </c>
      <c r="G102" s="148">
        <v>116.25167499897643</v>
      </c>
      <c r="H102" s="152">
        <v>210.35320855721608</v>
      </c>
    </row>
    <row r="103" spans="2:8" ht="15" customHeight="1" x14ac:dyDescent="0.3">
      <c r="B103" s="57" t="s">
        <v>308</v>
      </c>
      <c r="C103" s="148">
        <v>107.02905418077789</v>
      </c>
      <c r="D103" s="148">
        <v>61.422594217272646</v>
      </c>
      <c r="E103" s="148">
        <v>86.897455052693118</v>
      </c>
      <c r="F103" s="148">
        <v>274.73408119267322</v>
      </c>
      <c r="G103" s="148">
        <v>400.69642218279762</v>
      </c>
      <c r="H103" s="152">
        <v>930.77960682621449</v>
      </c>
    </row>
    <row r="104" spans="2:8" ht="15" customHeight="1" x14ac:dyDescent="0.3">
      <c r="B104" s="57" t="s">
        <v>309</v>
      </c>
      <c r="C104" s="148">
        <v>0</v>
      </c>
      <c r="D104" s="148">
        <v>86.956218640269398</v>
      </c>
      <c r="E104" s="148">
        <v>164.00948556281458</v>
      </c>
      <c r="F104" s="148">
        <v>163.21356356484904</v>
      </c>
      <c r="G104" s="148">
        <v>254.04761099869563</v>
      </c>
      <c r="H104" s="152">
        <v>668.22687876662872</v>
      </c>
    </row>
    <row r="105" spans="2:8" s="1" customFormat="1" ht="14.25" customHeight="1" thickBot="1" x14ac:dyDescent="0.35">
      <c r="B105" s="69" t="s">
        <v>310</v>
      </c>
      <c r="C105" s="153">
        <v>328.6732588712959</v>
      </c>
      <c r="D105" s="153">
        <v>335.7293777034601</v>
      </c>
      <c r="E105" s="153">
        <v>313.24186680209192</v>
      </c>
      <c r="F105" s="153">
        <v>272.1763772572437</v>
      </c>
      <c r="G105" s="153">
        <v>212.61950775175919</v>
      </c>
      <c r="H105" s="149">
        <v>1462.4403883858508</v>
      </c>
    </row>
    <row r="106" spans="2:8" ht="15" customHeight="1" x14ac:dyDescent="0.3">
      <c r="B106" s="93" t="s">
        <v>311</v>
      </c>
      <c r="C106" s="154"/>
      <c r="D106" s="154"/>
      <c r="E106" s="155"/>
      <c r="F106" s="154"/>
      <c r="G106" s="155"/>
      <c r="H106" s="152"/>
    </row>
    <row r="107" spans="2:8" ht="15" customHeight="1" x14ac:dyDescent="0.3">
      <c r="B107" s="57" t="s">
        <v>307</v>
      </c>
      <c r="C107" s="148">
        <v>15.224938039275438</v>
      </c>
      <c r="D107" s="148">
        <v>0</v>
      </c>
      <c r="E107" s="148">
        <v>0</v>
      </c>
      <c r="F107" s="148">
        <v>29.828286318369379</v>
      </c>
      <c r="G107" s="148">
        <v>127.92343531904315</v>
      </c>
      <c r="H107" s="152">
        <v>172.97665967668797</v>
      </c>
    </row>
    <row r="108" spans="2:8" ht="15" customHeight="1" x14ac:dyDescent="0.3">
      <c r="B108" s="57" t="s">
        <v>308</v>
      </c>
      <c r="C108" s="148">
        <v>30.799915174384864</v>
      </c>
      <c r="D108" s="148">
        <v>24.857892280934717</v>
      </c>
      <c r="E108" s="148">
        <v>34.509274163502411</v>
      </c>
      <c r="F108" s="148">
        <v>104.97987633097505</v>
      </c>
      <c r="G108" s="148">
        <v>301.64293795411317</v>
      </c>
      <c r="H108" s="152">
        <v>496.78989590391018</v>
      </c>
    </row>
    <row r="109" spans="2:8" ht="15" customHeight="1" x14ac:dyDescent="0.3">
      <c r="B109" s="57" t="s">
        <v>309</v>
      </c>
      <c r="C109" s="148">
        <v>10.309209122394785</v>
      </c>
      <c r="D109" s="148">
        <v>108.22325476128617</v>
      </c>
      <c r="E109" s="148">
        <v>92.412213801649145</v>
      </c>
      <c r="F109" s="148">
        <v>67.412032338454324</v>
      </c>
      <c r="G109" s="148">
        <v>151.37585105234982</v>
      </c>
      <c r="H109" s="152">
        <v>429.73256107613429</v>
      </c>
    </row>
    <row r="110" spans="2:8" s="1" customFormat="1" ht="14.25" customHeight="1" thickBot="1" x14ac:dyDescent="0.35">
      <c r="B110" s="69" t="s">
        <v>310</v>
      </c>
      <c r="C110" s="153">
        <v>10.133619884313701</v>
      </c>
      <c r="D110" s="153">
        <v>36.971946651077431</v>
      </c>
      <c r="E110" s="153">
        <v>69.93772223515829</v>
      </c>
      <c r="F110" s="153">
        <v>57.98984640465094</v>
      </c>
      <c r="G110" s="153">
        <v>42.436168834591193</v>
      </c>
      <c r="H110" s="149">
        <v>217.46930400979156</v>
      </c>
    </row>
    <row r="111" spans="2:8" ht="15" customHeight="1" x14ac:dyDescent="0.3">
      <c r="B111" s="93" t="s">
        <v>444</v>
      </c>
      <c r="C111" s="154"/>
      <c r="D111" s="154"/>
      <c r="E111" s="155"/>
      <c r="F111" s="154"/>
      <c r="G111" s="155"/>
      <c r="H111" s="152"/>
    </row>
    <row r="112" spans="2:8" ht="15" customHeight="1" x14ac:dyDescent="0.3">
      <c r="B112" s="57" t="s">
        <v>307</v>
      </c>
      <c r="C112" s="148">
        <v>0</v>
      </c>
      <c r="D112" s="148">
        <v>0</v>
      </c>
      <c r="E112" s="148">
        <v>0</v>
      </c>
      <c r="F112" s="148">
        <v>9.6606159730000005</v>
      </c>
      <c r="G112" s="148">
        <v>17.245072851602327</v>
      </c>
      <c r="H112" s="152">
        <v>26.905688824602329</v>
      </c>
    </row>
    <row r="113" spans="2:8" ht="15" customHeight="1" x14ac:dyDescent="0.3">
      <c r="B113" s="57" t="s">
        <v>308</v>
      </c>
      <c r="C113" s="148">
        <v>0</v>
      </c>
      <c r="D113" s="148">
        <v>19.74740006980425</v>
      </c>
      <c r="E113" s="148">
        <v>0</v>
      </c>
      <c r="F113" s="148">
        <v>0</v>
      </c>
      <c r="G113" s="148">
        <v>44.895830426636572</v>
      </c>
      <c r="H113" s="152">
        <v>64.643230496440822</v>
      </c>
    </row>
    <row r="114" spans="2:8" ht="15" customHeight="1" x14ac:dyDescent="0.3">
      <c r="B114" s="57" t="s">
        <v>309</v>
      </c>
      <c r="C114" s="148">
        <v>0</v>
      </c>
      <c r="D114" s="148">
        <v>9.7798428369129766</v>
      </c>
      <c r="E114" s="148">
        <v>12.198507217801362</v>
      </c>
      <c r="F114" s="148">
        <v>8.6082044223126388</v>
      </c>
      <c r="G114" s="148">
        <v>63.315057708708473</v>
      </c>
      <c r="H114" s="152">
        <v>93.901612185735445</v>
      </c>
    </row>
    <row r="115" spans="2:8" s="1" customFormat="1" ht="14.25" customHeight="1" thickBot="1" x14ac:dyDescent="0.35">
      <c r="B115" s="69" t="s">
        <v>310</v>
      </c>
      <c r="C115" s="153">
        <v>0</v>
      </c>
      <c r="D115" s="153">
        <v>0</v>
      </c>
      <c r="E115" s="153">
        <v>40.493327090482502</v>
      </c>
      <c r="F115" s="153">
        <v>9.3106807710855684</v>
      </c>
      <c r="G115" s="153">
        <v>11.645851426923604</v>
      </c>
      <c r="H115" s="149">
        <v>61.449859288491673</v>
      </c>
    </row>
    <row r="116" spans="2:8" ht="15" customHeight="1" x14ac:dyDescent="0.3">
      <c r="B116" s="93" t="s">
        <v>312</v>
      </c>
      <c r="C116" s="154"/>
      <c r="D116" s="154"/>
      <c r="E116" s="155"/>
      <c r="F116" s="154"/>
      <c r="G116" s="155"/>
      <c r="H116" s="152"/>
    </row>
    <row r="117" spans="2:8" ht="15" customHeight="1" x14ac:dyDescent="0.3">
      <c r="B117" s="57" t="s">
        <v>307</v>
      </c>
      <c r="C117" s="148">
        <v>0</v>
      </c>
      <c r="D117" s="148">
        <v>0</v>
      </c>
      <c r="E117" s="148">
        <v>0</v>
      </c>
      <c r="F117" s="148">
        <v>8.6082044223126388</v>
      </c>
      <c r="G117" s="148">
        <v>89.615931822194639</v>
      </c>
      <c r="H117" s="152">
        <v>98.224136244507278</v>
      </c>
    </row>
    <row r="118" spans="2:8" ht="15" customHeight="1" x14ac:dyDescent="0.3">
      <c r="B118" s="57" t="s">
        <v>308</v>
      </c>
      <c r="C118" s="148">
        <v>32.356970359203771</v>
      </c>
      <c r="D118" s="148">
        <v>16.362309526847724</v>
      </c>
      <c r="E118" s="148">
        <v>68.852939239999998</v>
      </c>
      <c r="F118" s="148">
        <v>30.419247979859271</v>
      </c>
      <c r="G118" s="148">
        <v>135.99963652180418</v>
      </c>
      <c r="H118" s="152">
        <v>283.99110362771495</v>
      </c>
    </row>
    <row r="119" spans="2:8" ht="15" customHeight="1" x14ac:dyDescent="0.3">
      <c r="B119" s="57" t="s">
        <v>309</v>
      </c>
      <c r="C119" s="148">
        <v>77.439027510000003</v>
      </c>
      <c r="D119" s="148">
        <v>47.854661152668875</v>
      </c>
      <c r="E119" s="148">
        <v>127.19442299470832</v>
      </c>
      <c r="F119" s="148">
        <v>180.68523777980377</v>
      </c>
      <c r="G119" s="148">
        <v>92.483172693356948</v>
      </c>
      <c r="H119" s="152">
        <v>525.65652213053795</v>
      </c>
    </row>
    <row r="120" spans="2:8" s="1" customFormat="1" ht="14.25" customHeight="1" thickBot="1" x14ac:dyDescent="0.35">
      <c r="B120" s="69" t="s">
        <v>310</v>
      </c>
      <c r="C120" s="153">
        <v>5.1546045611973925</v>
      </c>
      <c r="D120" s="153">
        <v>50.658375681036475</v>
      </c>
      <c r="E120" s="153">
        <v>58.648471167055895</v>
      </c>
      <c r="F120" s="153">
        <v>53.007175972472588</v>
      </c>
      <c r="G120" s="153">
        <v>76.601489958541592</v>
      </c>
      <c r="H120" s="149">
        <v>244.07011734030397</v>
      </c>
    </row>
    <row r="121" spans="2:8" ht="15" customHeight="1" x14ac:dyDescent="0.3">
      <c r="B121" s="93" t="s">
        <v>314</v>
      </c>
      <c r="C121" s="154"/>
      <c r="D121" s="154"/>
      <c r="E121" s="155"/>
      <c r="F121" s="154"/>
      <c r="G121" s="155"/>
      <c r="H121" s="152"/>
    </row>
    <row r="122" spans="2:8" ht="15" customHeight="1" x14ac:dyDescent="0.3">
      <c r="B122" s="57" t="s">
        <v>307</v>
      </c>
      <c r="C122" s="148">
        <v>26.850680756200674</v>
      </c>
      <c r="D122" s="148">
        <v>88.763331001800736</v>
      </c>
      <c r="E122" s="148">
        <v>74.104438612226332</v>
      </c>
      <c r="F122" s="148">
        <v>94.065474858164393</v>
      </c>
      <c r="G122" s="148">
        <v>180.82526542079668</v>
      </c>
      <c r="H122" s="152">
        <v>464.6091906491888</v>
      </c>
    </row>
    <row r="123" spans="2:8" ht="15" customHeight="1" x14ac:dyDescent="0.3">
      <c r="B123" s="57" t="s">
        <v>308</v>
      </c>
      <c r="C123" s="148">
        <v>74.52195404120404</v>
      </c>
      <c r="D123" s="148">
        <v>52.077448576049818</v>
      </c>
      <c r="E123" s="148">
        <v>191.52760958539147</v>
      </c>
      <c r="F123" s="148">
        <v>140.76328041574709</v>
      </c>
      <c r="G123" s="148">
        <v>329.25652622650051</v>
      </c>
      <c r="H123" s="152">
        <v>788.14681884489301</v>
      </c>
    </row>
    <row r="124" spans="2:8" ht="15" customHeight="1" x14ac:dyDescent="0.3">
      <c r="B124" s="57" t="s">
        <v>309</v>
      </c>
      <c r="C124" s="148">
        <v>59.037273469009705</v>
      </c>
      <c r="D124" s="148">
        <v>86.326073328483673</v>
      </c>
      <c r="E124" s="148">
        <v>101.53484916041062</v>
      </c>
      <c r="F124" s="148">
        <v>152.78500603034567</v>
      </c>
      <c r="G124" s="148">
        <v>109.54074615333617</v>
      </c>
      <c r="H124" s="152">
        <v>509.22394814158577</v>
      </c>
    </row>
    <row r="125" spans="2:8" s="1" customFormat="1" ht="14.25" customHeight="1" thickBot="1" x14ac:dyDescent="0.35">
      <c r="B125" s="69" t="s">
        <v>310</v>
      </c>
      <c r="C125" s="153">
        <v>105.74236691354935</v>
      </c>
      <c r="D125" s="153">
        <v>88.978917195299019</v>
      </c>
      <c r="E125" s="153">
        <v>84.205171544420992</v>
      </c>
      <c r="F125" s="153">
        <v>38.205291953937312</v>
      </c>
      <c r="G125" s="153">
        <v>18.40581822961553</v>
      </c>
      <c r="H125" s="149">
        <v>335.53756583682218</v>
      </c>
    </row>
    <row r="126" spans="2:8" ht="15" customHeight="1" x14ac:dyDescent="0.3">
      <c r="B126" s="93" t="s">
        <v>315</v>
      </c>
      <c r="C126" s="154"/>
      <c r="D126" s="154"/>
      <c r="E126" s="155"/>
      <c r="F126" s="154"/>
      <c r="G126" s="155"/>
      <c r="H126" s="152"/>
    </row>
    <row r="127" spans="2:8" ht="15" customHeight="1" x14ac:dyDescent="0.3">
      <c r="B127" s="57" t="s">
        <v>307</v>
      </c>
      <c r="C127" s="148">
        <v>23.064688394726257</v>
      </c>
      <c r="D127" s="148">
        <v>38.774894212171709</v>
      </c>
      <c r="E127" s="148">
        <v>30.978846044458155</v>
      </c>
      <c r="F127" s="148">
        <v>48.445598186060785</v>
      </c>
      <c r="G127" s="148">
        <v>70.306092031493165</v>
      </c>
      <c r="H127" s="152">
        <v>211.57011886891007</v>
      </c>
    </row>
    <row r="128" spans="2:8" ht="15" customHeight="1" x14ac:dyDescent="0.3">
      <c r="B128" s="57" t="s">
        <v>308</v>
      </c>
      <c r="C128" s="148">
        <v>87.739935166059894</v>
      </c>
      <c r="D128" s="148">
        <v>77.080391183981021</v>
      </c>
      <c r="E128" s="148">
        <v>114.29250717409673</v>
      </c>
      <c r="F128" s="148">
        <v>91.656449252651754</v>
      </c>
      <c r="G128" s="148">
        <v>53.709788432620918</v>
      </c>
      <c r="H128" s="152">
        <v>424.47907120941034</v>
      </c>
    </row>
    <row r="129" spans="2:8" ht="15" customHeight="1" x14ac:dyDescent="0.3">
      <c r="B129" s="57" t="s">
        <v>309</v>
      </c>
      <c r="C129" s="148">
        <v>79.815820394921786</v>
      </c>
      <c r="D129" s="148">
        <v>119.91516721473717</v>
      </c>
      <c r="E129" s="148">
        <v>79.224392135589085</v>
      </c>
      <c r="F129" s="148">
        <v>55.56543828702285</v>
      </c>
      <c r="G129" s="148">
        <v>41.651265227452946</v>
      </c>
      <c r="H129" s="152">
        <v>376.17208325972382</v>
      </c>
    </row>
    <row r="130" spans="2:8" s="1" customFormat="1" ht="14.25" customHeight="1" thickBot="1" x14ac:dyDescent="0.35">
      <c r="B130" s="69" t="s">
        <v>310</v>
      </c>
      <c r="C130" s="153">
        <v>72.672082570275023</v>
      </c>
      <c r="D130" s="153">
        <v>46.514605175494175</v>
      </c>
      <c r="E130" s="153">
        <v>62.365870900648204</v>
      </c>
      <c r="F130" s="153">
        <v>11.033904235625192</v>
      </c>
      <c r="G130" s="153">
        <v>7.1522001420848307</v>
      </c>
      <c r="H130" s="149">
        <v>199.73866302412745</v>
      </c>
    </row>
    <row r="131" spans="2:8" ht="15" customHeight="1" x14ac:dyDescent="0.3">
      <c r="B131" s="93" t="s">
        <v>316</v>
      </c>
      <c r="C131" s="154"/>
      <c r="D131" s="154"/>
      <c r="E131" s="155"/>
      <c r="F131" s="154"/>
      <c r="G131" s="155"/>
      <c r="H131" s="152"/>
    </row>
    <row r="132" spans="2:8" ht="15" customHeight="1" x14ac:dyDescent="0.3">
      <c r="B132" s="57" t="s">
        <v>307</v>
      </c>
      <c r="C132" s="148">
        <v>0</v>
      </c>
      <c r="D132" s="148">
        <v>9.7798428369129766</v>
      </c>
      <c r="E132" s="148">
        <v>12.198507217801362</v>
      </c>
      <c r="F132" s="148">
        <v>30.752246395247269</v>
      </c>
      <c r="G132" s="148">
        <v>59.289765390615329</v>
      </c>
      <c r="H132" s="152">
        <v>112.02036184057694</v>
      </c>
    </row>
    <row r="133" spans="2:8" ht="15" customHeight="1" x14ac:dyDescent="0.3">
      <c r="B133" s="57" t="s">
        <v>308</v>
      </c>
      <c r="C133" s="148">
        <v>0</v>
      </c>
      <c r="D133" s="148">
        <v>18.881507083559402</v>
      </c>
      <c r="E133" s="148">
        <v>21.902132650815329</v>
      </c>
      <c r="F133" s="148">
        <v>73.055398543631796</v>
      </c>
      <c r="G133" s="148">
        <v>102.67708106329837</v>
      </c>
      <c r="H133" s="152">
        <v>216.51611934130489</v>
      </c>
    </row>
    <row r="134" spans="2:8" ht="15" customHeight="1" x14ac:dyDescent="0.3">
      <c r="B134" s="57" t="s">
        <v>309</v>
      </c>
      <c r="C134" s="148">
        <v>0</v>
      </c>
      <c r="D134" s="148">
        <v>9.7798428369129766</v>
      </c>
      <c r="E134" s="148">
        <v>70.051276992724695</v>
      </c>
      <c r="F134" s="148">
        <v>30.46217099602805</v>
      </c>
      <c r="G134" s="148">
        <v>45.910970152353585</v>
      </c>
      <c r="H134" s="152">
        <v>156.20426097801931</v>
      </c>
    </row>
    <row r="135" spans="2:8" s="1" customFormat="1" ht="14.25" customHeight="1" thickBot="1" x14ac:dyDescent="0.35">
      <c r="B135" s="69" t="s">
        <v>310</v>
      </c>
      <c r="C135" s="153">
        <v>0</v>
      </c>
      <c r="D135" s="153">
        <v>0</v>
      </c>
      <c r="E135" s="153">
        <v>0</v>
      </c>
      <c r="F135" s="153">
        <v>0</v>
      </c>
      <c r="G135" s="153">
        <v>14.448011445059173</v>
      </c>
      <c r="H135" s="149">
        <v>14.448011445059173</v>
      </c>
    </row>
    <row r="136" spans="2:8" ht="15" customHeight="1" x14ac:dyDescent="0.3">
      <c r="B136" s="93" t="s">
        <v>317</v>
      </c>
      <c r="C136" s="154"/>
      <c r="D136" s="154"/>
      <c r="E136" s="155"/>
      <c r="F136" s="154"/>
      <c r="G136" s="155"/>
      <c r="H136" s="152"/>
    </row>
    <row r="137" spans="2:8" ht="15" customHeight="1" x14ac:dyDescent="0.3">
      <c r="B137" s="57" t="s">
        <v>307</v>
      </c>
      <c r="C137" s="148">
        <v>0</v>
      </c>
      <c r="D137" s="148">
        <v>0</v>
      </c>
      <c r="E137" s="148">
        <v>0</v>
      </c>
      <c r="F137" s="148">
        <v>9.6606159730000005</v>
      </c>
      <c r="G137" s="148">
        <v>16.155115015828429</v>
      </c>
      <c r="H137" s="152">
        <v>25.815730988828427</v>
      </c>
    </row>
    <row r="138" spans="2:8" ht="15" customHeight="1" x14ac:dyDescent="0.3">
      <c r="B138" s="57" t="s">
        <v>308</v>
      </c>
      <c r="C138" s="148">
        <v>0</v>
      </c>
      <c r="D138" s="148">
        <v>0</v>
      </c>
      <c r="E138" s="148">
        <v>0</v>
      </c>
      <c r="F138" s="148">
        <v>0</v>
      </c>
      <c r="G138" s="148">
        <v>12.045025254525504</v>
      </c>
      <c r="H138" s="152">
        <v>12.045025254525504</v>
      </c>
    </row>
    <row r="139" spans="2:8" ht="15" customHeight="1" x14ac:dyDescent="0.3">
      <c r="B139" s="57" t="s">
        <v>309</v>
      </c>
      <c r="C139" s="148">
        <v>0</v>
      </c>
      <c r="D139" s="148">
        <v>0</v>
      </c>
      <c r="E139" s="148">
        <v>0</v>
      </c>
      <c r="F139" s="148">
        <v>0</v>
      </c>
      <c r="G139" s="148">
        <v>4.8256516065125616</v>
      </c>
      <c r="H139" s="152">
        <v>4.8256516065125616</v>
      </c>
    </row>
    <row r="140" spans="2:8" s="1" customFormat="1" ht="14.25" customHeight="1" thickBot="1" x14ac:dyDescent="0.35">
      <c r="B140" s="69" t="s">
        <v>310</v>
      </c>
      <c r="C140" s="153">
        <v>7.4845112947133048</v>
      </c>
      <c r="D140" s="153">
        <v>0</v>
      </c>
      <c r="E140" s="153">
        <v>0</v>
      </c>
      <c r="F140" s="153">
        <v>0</v>
      </c>
      <c r="G140" s="153">
        <v>0</v>
      </c>
      <c r="H140" s="149">
        <v>7.4845112947133048</v>
      </c>
    </row>
    <row r="141" spans="2:8" ht="15" customHeight="1" x14ac:dyDescent="0.3">
      <c r="B141" s="93" t="s">
        <v>318</v>
      </c>
      <c r="C141" s="154"/>
      <c r="D141" s="154"/>
      <c r="E141" s="155"/>
      <c r="F141" s="154"/>
      <c r="G141" s="155"/>
      <c r="H141" s="152"/>
    </row>
    <row r="142" spans="2:8" ht="15" customHeight="1" x14ac:dyDescent="0.3">
      <c r="B142" s="57" t="s">
        <v>307</v>
      </c>
      <c r="C142" s="148">
        <v>0</v>
      </c>
      <c r="D142" s="148">
        <v>24.672906257452773</v>
      </c>
      <c r="E142" s="148">
        <v>40.251678149667605</v>
      </c>
      <c r="F142" s="148">
        <v>22.5979566692207</v>
      </c>
      <c r="G142" s="148">
        <v>75.304881426834058</v>
      </c>
      <c r="H142" s="152">
        <v>162.82742250317511</v>
      </c>
    </row>
    <row r="143" spans="2:8" ht="15" customHeight="1" x14ac:dyDescent="0.3">
      <c r="B143" s="57" t="s">
        <v>308</v>
      </c>
      <c r="C143" s="148">
        <v>58.059446790551135</v>
      </c>
      <c r="D143" s="148">
        <v>14.893063420539798</v>
      </c>
      <c r="E143" s="148">
        <v>69.2034147117581</v>
      </c>
      <c r="F143" s="148">
        <v>84.231846977447233</v>
      </c>
      <c r="G143" s="148">
        <v>95.286234711303052</v>
      </c>
      <c r="H143" s="152">
        <v>321.67400661159934</v>
      </c>
    </row>
    <row r="144" spans="2:8" ht="15" customHeight="1" x14ac:dyDescent="0.3">
      <c r="B144" s="57" t="s">
        <v>309</v>
      </c>
      <c r="C144" s="148">
        <v>5.9514679056862754</v>
      </c>
      <c r="D144" s="148">
        <v>43.555544835388481</v>
      </c>
      <c r="E144" s="148">
        <v>104.27295605612306</v>
      </c>
      <c r="F144" s="148">
        <v>99.124170746501406</v>
      </c>
      <c r="G144" s="148">
        <v>63.432014388732007</v>
      </c>
      <c r="H144" s="152">
        <v>316.33615393243122</v>
      </c>
    </row>
    <row r="145" spans="2:8" s="1" customFormat="1" ht="14.25" customHeight="1" thickBot="1" x14ac:dyDescent="0.35">
      <c r="B145" s="69" t="s">
        <v>310</v>
      </c>
      <c r="C145" s="153">
        <v>50.878094611080044</v>
      </c>
      <c r="D145" s="153">
        <v>32.853880142492081</v>
      </c>
      <c r="E145" s="153">
        <v>31.196799812897758</v>
      </c>
      <c r="F145" s="153">
        <v>11.595945258849421</v>
      </c>
      <c r="G145" s="153">
        <v>15.706282372820979</v>
      </c>
      <c r="H145" s="149">
        <v>142.23100219814029</v>
      </c>
    </row>
    <row r="146" spans="2:8" ht="15" customHeight="1" x14ac:dyDescent="0.3">
      <c r="B146" s="93" t="s">
        <v>319</v>
      </c>
      <c r="C146" s="154"/>
      <c r="D146" s="154"/>
      <c r="E146" s="155"/>
      <c r="F146" s="154"/>
      <c r="G146" s="155"/>
      <c r="H146" s="152"/>
    </row>
    <row r="147" spans="2:8" ht="15" customHeight="1" x14ac:dyDescent="0.3">
      <c r="B147" s="57" t="s">
        <v>307</v>
      </c>
      <c r="C147" s="148">
        <v>0</v>
      </c>
      <c r="D147" s="148">
        <v>16.426106809566829</v>
      </c>
      <c r="E147" s="148">
        <v>33.311483013790124</v>
      </c>
      <c r="F147" s="148">
        <v>49.715185468726872</v>
      </c>
      <c r="G147" s="148">
        <v>80.431477101729143</v>
      </c>
      <c r="H147" s="152">
        <v>179.88425239381297</v>
      </c>
    </row>
    <row r="148" spans="2:8" ht="15" customHeight="1" x14ac:dyDescent="0.3">
      <c r="B148" s="57" t="s">
        <v>308</v>
      </c>
      <c r="C148" s="148">
        <v>0</v>
      </c>
      <c r="D148" s="148">
        <v>20.203431913816274</v>
      </c>
      <c r="E148" s="148">
        <v>126.95530566394254</v>
      </c>
      <c r="F148" s="148">
        <v>133.25702875421962</v>
      </c>
      <c r="G148" s="148">
        <v>465.62241712365142</v>
      </c>
      <c r="H148" s="152">
        <v>746.03818345562991</v>
      </c>
    </row>
    <row r="149" spans="2:8" ht="15" customHeight="1" x14ac:dyDescent="0.3">
      <c r="B149" s="57" t="s">
        <v>309</v>
      </c>
      <c r="C149" s="148">
        <v>10.133619884313701</v>
      </c>
      <c r="D149" s="148">
        <v>12.299040393624651</v>
      </c>
      <c r="E149" s="148">
        <v>66.017647638266695</v>
      </c>
      <c r="F149" s="148">
        <v>76.531910632724234</v>
      </c>
      <c r="G149" s="148">
        <v>127.03451900799647</v>
      </c>
      <c r="H149" s="152">
        <v>292.0167375569257</v>
      </c>
    </row>
    <row r="150" spans="2:8" s="1" customFormat="1" ht="14.25" customHeight="1" thickBot="1" x14ac:dyDescent="0.35">
      <c r="B150" s="69" t="s">
        <v>310</v>
      </c>
      <c r="C150" s="153">
        <v>11.902935811372551</v>
      </c>
      <c r="D150" s="153">
        <v>42.675467538116969</v>
      </c>
      <c r="E150" s="153">
        <v>44.564662469420711</v>
      </c>
      <c r="F150" s="153">
        <v>31.089938585945717</v>
      </c>
      <c r="G150" s="153">
        <v>17.317030511850497</v>
      </c>
      <c r="H150" s="149">
        <v>147.55003491670644</v>
      </c>
    </row>
    <row r="151" spans="2:8" ht="15" customHeight="1" x14ac:dyDescent="0.3">
      <c r="B151" s="93" t="s">
        <v>320</v>
      </c>
      <c r="C151" s="154"/>
      <c r="D151" s="154"/>
      <c r="E151" s="155"/>
      <c r="F151" s="154"/>
      <c r="G151" s="155"/>
      <c r="H151" s="152"/>
    </row>
    <row r="152" spans="2:8" ht="15" customHeight="1" x14ac:dyDescent="0.3">
      <c r="B152" s="57" t="s">
        <v>307</v>
      </c>
      <c r="C152" s="148">
        <v>0</v>
      </c>
      <c r="D152" s="148">
        <v>16.426106809566829</v>
      </c>
      <c r="E152" s="148">
        <v>33.311483013790124</v>
      </c>
      <c r="F152" s="148">
        <v>60.400059159431478</v>
      </c>
      <c r="G152" s="148">
        <v>91.702472260999158</v>
      </c>
      <c r="H152" s="152">
        <v>201.84012124378759</v>
      </c>
    </row>
    <row r="153" spans="2:8" ht="15" customHeight="1" x14ac:dyDescent="0.3">
      <c r="B153" s="57" t="s">
        <v>308</v>
      </c>
      <c r="C153" s="148">
        <v>0</v>
      </c>
      <c r="D153" s="148">
        <v>9.7798428369129766</v>
      </c>
      <c r="E153" s="148">
        <v>25.819491287793326</v>
      </c>
      <c r="F153" s="148">
        <v>20.672143238915748</v>
      </c>
      <c r="G153" s="148">
        <v>146.82006395236817</v>
      </c>
      <c r="H153" s="152">
        <v>203.09154131599024</v>
      </c>
    </row>
    <row r="154" spans="2:8" ht="15" customHeight="1" x14ac:dyDescent="0.3">
      <c r="B154" s="57" t="s">
        <v>309</v>
      </c>
      <c r="C154" s="148">
        <v>0</v>
      </c>
      <c r="D154" s="148">
        <v>0</v>
      </c>
      <c r="E154" s="148">
        <v>5.3148221437347658</v>
      </c>
      <c r="F154" s="148">
        <v>29.524402046266971</v>
      </c>
      <c r="G154" s="148">
        <v>54.445389441869587</v>
      </c>
      <c r="H154" s="152">
        <v>89.284613631871323</v>
      </c>
    </row>
    <row r="155" spans="2:8" s="1" customFormat="1" ht="14.25" customHeight="1" thickBot="1" x14ac:dyDescent="0.35">
      <c r="B155" s="69" t="s">
        <v>310</v>
      </c>
      <c r="C155" s="153">
        <v>0</v>
      </c>
      <c r="D155" s="153">
        <v>9.7798428369129766</v>
      </c>
      <c r="E155" s="153">
        <v>16.220277946077214</v>
      </c>
      <c r="F155" s="153">
        <v>0</v>
      </c>
      <c r="G155" s="153">
        <v>9.4991201909589496</v>
      </c>
      <c r="H155" s="149">
        <v>35.499240973949142</v>
      </c>
    </row>
    <row r="156" spans="2:8" ht="15" customHeight="1" x14ac:dyDescent="0.3">
      <c r="B156" s="93" t="s">
        <v>322</v>
      </c>
      <c r="C156" s="154"/>
      <c r="D156" s="154"/>
      <c r="E156" s="155"/>
      <c r="F156" s="154"/>
      <c r="G156" s="155"/>
      <c r="H156" s="152"/>
    </row>
    <row r="157" spans="2:8" ht="15" customHeight="1" x14ac:dyDescent="0.3">
      <c r="B157" s="57" t="s">
        <v>307</v>
      </c>
      <c r="C157" s="148">
        <v>0</v>
      </c>
      <c r="D157" s="148">
        <v>8.9415955148535229</v>
      </c>
      <c r="E157" s="148">
        <v>27.56853375546838</v>
      </c>
      <c r="F157" s="148">
        <v>38.086630777924668</v>
      </c>
      <c r="G157" s="148">
        <v>85.315049581288136</v>
      </c>
      <c r="H157" s="152">
        <v>159.91180962953473</v>
      </c>
    </row>
    <row r="158" spans="2:8" ht="15" customHeight="1" x14ac:dyDescent="0.3">
      <c r="B158" s="57" t="s">
        <v>308</v>
      </c>
      <c r="C158" s="148">
        <v>19.628785083285454</v>
      </c>
      <c r="D158" s="148">
        <v>12.299040393624651</v>
      </c>
      <c r="E158" s="148">
        <v>93.389647335146677</v>
      </c>
      <c r="F158" s="148">
        <v>89.045930794122654</v>
      </c>
      <c r="G158" s="148">
        <v>257.38605002111802</v>
      </c>
      <c r="H158" s="152">
        <v>471.74945362729744</v>
      </c>
    </row>
    <row r="159" spans="2:8" ht="15" customHeight="1" x14ac:dyDescent="0.3">
      <c r="B159" s="57" t="s">
        <v>309</v>
      </c>
      <c r="C159" s="148">
        <v>0</v>
      </c>
      <c r="D159" s="148">
        <v>0</v>
      </c>
      <c r="E159" s="148">
        <v>26.427797939723533</v>
      </c>
      <c r="F159" s="148">
        <v>47.142557953678924</v>
      </c>
      <c r="G159" s="148">
        <v>30.796499305898941</v>
      </c>
      <c r="H159" s="152">
        <v>104.3668551993014</v>
      </c>
    </row>
    <row r="160" spans="2:8" s="1" customFormat="1" ht="14.25" customHeight="1" thickBot="1" x14ac:dyDescent="0.35">
      <c r="B160" s="69" t="s">
        <v>310</v>
      </c>
      <c r="C160" s="153">
        <v>0</v>
      </c>
      <c r="D160" s="153">
        <v>10.816741470666367</v>
      </c>
      <c r="E160" s="153">
        <v>0</v>
      </c>
      <c r="F160" s="153">
        <v>11.26322775945731</v>
      </c>
      <c r="G160" s="153">
        <v>4.2728974719071457</v>
      </c>
      <c r="H160" s="149">
        <v>26.352866702030823</v>
      </c>
    </row>
    <row r="161" spans="2:8" ht="15" customHeight="1" x14ac:dyDescent="0.3">
      <c r="B161" s="93" t="s">
        <v>323</v>
      </c>
      <c r="C161" s="154"/>
      <c r="D161" s="154"/>
      <c r="E161" s="155"/>
      <c r="F161" s="154"/>
      <c r="G161" s="155"/>
      <c r="H161" s="152"/>
    </row>
    <row r="162" spans="2:8" ht="15" customHeight="1" x14ac:dyDescent="0.3">
      <c r="B162" s="57" t="s">
        <v>307</v>
      </c>
      <c r="C162" s="148">
        <v>0</v>
      </c>
      <c r="D162" s="148">
        <v>0</v>
      </c>
      <c r="E162" s="148">
        <v>8.8325877926058034</v>
      </c>
      <c r="F162" s="148">
        <v>16.13909075312889</v>
      </c>
      <c r="G162" s="148">
        <v>63.546501448026888</v>
      </c>
      <c r="H162" s="152">
        <v>88.518179993761578</v>
      </c>
    </row>
    <row r="163" spans="2:8" ht="15" customHeight="1" x14ac:dyDescent="0.3">
      <c r="B163" s="57" t="s">
        <v>308</v>
      </c>
      <c r="C163" s="148">
        <v>37.048975009999999</v>
      </c>
      <c r="D163" s="148">
        <v>18.721438351766498</v>
      </c>
      <c r="E163" s="148">
        <v>44.029990238372143</v>
      </c>
      <c r="F163" s="148">
        <v>90.747792417506375</v>
      </c>
      <c r="G163" s="148">
        <v>87.091985122467008</v>
      </c>
      <c r="H163" s="152">
        <v>277.64018114011202</v>
      </c>
    </row>
    <row r="164" spans="2:8" ht="15" customHeight="1" x14ac:dyDescent="0.3">
      <c r="B164" s="57" t="s">
        <v>309</v>
      </c>
      <c r="C164" s="148">
        <v>23.352301185178533</v>
      </c>
      <c r="D164" s="148">
        <v>37.024866865352152</v>
      </c>
      <c r="E164" s="148">
        <v>51.301961465346075</v>
      </c>
      <c r="F164" s="148">
        <v>39.795011646123797</v>
      </c>
      <c r="G164" s="148">
        <v>38.050058831132858</v>
      </c>
      <c r="H164" s="152">
        <v>189.52419999313338</v>
      </c>
    </row>
    <row r="165" spans="2:8" s="1" customFormat="1" ht="14.25" customHeight="1" thickBot="1" x14ac:dyDescent="0.35">
      <c r="B165" s="69" t="s">
        <v>310</v>
      </c>
      <c r="C165" s="153">
        <v>0</v>
      </c>
      <c r="D165" s="153">
        <v>18.250508299310926</v>
      </c>
      <c r="E165" s="153">
        <v>51.62024469565641</v>
      </c>
      <c r="F165" s="153">
        <v>38.07102645425001</v>
      </c>
      <c r="G165" s="153">
        <v>18.753461993407285</v>
      </c>
      <c r="H165" s="149">
        <v>126.69524144262462</v>
      </c>
    </row>
    <row r="166" spans="2:8" ht="15" customHeight="1" x14ac:dyDescent="0.3">
      <c r="B166" s="93" t="s">
        <v>324</v>
      </c>
      <c r="C166" s="154"/>
      <c r="D166" s="154"/>
      <c r="E166" s="155"/>
      <c r="F166" s="154"/>
      <c r="G166" s="155"/>
      <c r="H166" s="152"/>
    </row>
    <row r="167" spans="2:8" ht="15" customHeight="1" x14ac:dyDescent="0.3">
      <c r="B167" s="57" t="s">
        <v>307</v>
      </c>
      <c r="C167" s="148">
        <v>0</v>
      </c>
      <c r="D167" s="148">
        <v>0</v>
      </c>
      <c r="E167" s="148">
        <v>7.0801831243838418</v>
      </c>
      <c r="F167" s="148">
        <v>21.493879041469675</v>
      </c>
      <c r="G167" s="148">
        <v>29.018536104083818</v>
      </c>
      <c r="H167" s="152">
        <v>57.592598269937341</v>
      </c>
    </row>
    <row r="168" spans="2:8" ht="15" customHeight="1" x14ac:dyDescent="0.3">
      <c r="B168" s="57" t="s">
        <v>308</v>
      </c>
      <c r="C168" s="148">
        <v>0</v>
      </c>
      <c r="D168" s="148">
        <v>0</v>
      </c>
      <c r="E168" s="148">
        <v>54.916933714691794</v>
      </c>
      <c r="F168" s="148">
        <v>49.934090728933214</v>
      </c>
      <c r="G168" s="148">
        <v>16.66847930751053</v>
      </c>
      <c r="H168" s="152">
        <v>121.51950375113555</v>
      </c>
    </row>
    <row r="169" spans="2:8" ht="15" customHeight="1" x14ac:dyDescent="0.3">
      <c r="B169" s="57" t="s">
        <v>309</v>
      </c>
      <c r="C169" s="148">
        <v>0</v>
      </c>
      <c r="D169" s="148">
        <v>19.559685673825953</v>
      </c>
      <c r="E169" s="148">
        <v>5.3148221437347658</v>
      </c>
      <c r="F169" s="148">
        <v>7.9592840725000489</v>
      </c>
      <c r="G169" s="148">
        <v>32.933280734018567</v>
      </c>
      <c r="H169" s="152">
        <v>65.767072624079333</v>
      </c>
    </row>
    <row r="170" spans="2:8" s="1" customFormat="1" ht="14.25" customHeight="1" thickBot="1" x14ac:dyDescent="0.35">
      <c r="B170" s="69" t="s">
        <v>310</v>
      </c>
      <c r="C170" s="153">
        <v>0</v>
      </c>
      <c r="D170" s="153">
        <v>0</v>
      </c>
      <c r="E170" s="153">
        <v>0</v>
      </c>
      <c r="F170" s="153">
        <v>0</v>
      </c>
      <c r="G170" s="153">
        <v>0</v>
      </c>
      <c r="H170" s="149">
        <v>0</v>
      </c>
    </row>
    <row r="171" spans="2:8" ht="15" customHeight="1" x14ac:dyDescent="0.3">
      <c r="B171" s="93" t="s">
        <v>325</v>
      </c>
      <c r="C171" s="154"/>
      <c r="D171" s="154"/>
      <c r="E171" s="155"/>
      <c r="F171" s="154"/>
      <c r="G171" s="155"/>
      <c r="H171" s="152"/>
    </row>
    <row r="172" spans="2:8" ht="15" customHeight="1" x14ac:dyDescent="0.3">
      <c r="B172" s="57" t="s">
        <v>307</v>
      </c>
      <c r="C172" s="148">
        <v>24.94144035589003</v>
      </c>
      <c r="D172" s="148">
        <v>87.17792609148384</v>
      </c>
      <c r="E172" s="148">
        <v>34.182520654198299</v>
      </c>
      <c r="F172" s="148">
        <v>75.45170251919545</v>
      </c>
      <c r="G172" s="148">
        <v>175.37843940889536</v>
      </c>
      <c r="H172" s="152">
        <v>397.13202902966299</v>
      </c>
    </row>
    <row r="173" spans="2:8" ht="15" customHeight="1" x14ac:dyDescent="0.3">
      <c r="B173" s="57" t="s">
        <v>308</v>
      </c>
      <c r="C173" s="148">
        <v>64.277190540841488</v>
      </c>
      <c r="D173" s="148">
        <v>147.35445237414351</v>
      </c>
      <c r="E173" s="148">
        <v>184.71014735421269</v>
      </c>
      <c r="F173" s="148">
        <v>218.45944231135189</v>
      </c>
      <c r="G173" s="148">
        <v>311.07936452179348</v>
      </c>
      <c r="H173" s="152">
        <v>925.88059710234302</v>
      </c>
    </row>
    <row r="174" spans="2:8" ht="15" customHeight="1" x14ac:dyDescent="0.3">
      <c r="B174" s="57" t="s">
        <v>309</v>
      </c>
      <c r="C174" s="148">
        <v>10.920414606154107</v>
      </c>
      <c r="D174" s="148">
        <v>66.4537779548712</v>
      </c>
      <c r="E174" s="148">
        <v>55.890458761296827</v>
      </c>
      <c r="F174" s="148">
        <v>84.56705384</v>
      </c>
      <c r="G174" s="148">
        <v>111.86083471934326</v>
      </c>
      <c r="H174" s="152">
        <v>329.69253988166543</v>
      </c>
    </row>
    <row r="175" spans="2:8" s="1" customFormat="1" ht="14.25" customHeight="1" thickBot="1" x14ac:dyDescent="0.35">
      <c r="B175" s="69" t="s">
        <v>310</v>
      </c>
      <c r="C175" s="153">
        <v>111.72463128881971</v>
      </c>
      <c r="D175" s="153">
        <v>44.038090849209603</v>
      </c>
      <c r="E175" s="153">
        <v>140.05778782839852</v>
      </c>
      <c r="F175" s="153">
        <v>44.619323291569891</v>
      </c>
      <c r="G175" s="153">
        <v>33.523069248295329</v>
      </c>
      <c r="H175" s="149">
        <v>373.96290250629306</v>
      </c>
    </row>
    <row r="176" spans="2:8" ht="15" customHeight="1" x14ac:dyDescent="0.3">
      <c r="B176" s="7"/>
      <c r="C176" s="157"/>
      <c r="D176" s="157"/>
      <c r="E176" s="157"/>
      <c r="F176" s="157"/>
      <c r="G176" s="157"/>
    </row>
    <row r="177" spans="2:8" ht="15" customHeight="1" x14ac:dyDescent="0.3">
      <c r="B177" s="7"/>
      <c r="C177" s="157"/>
      <c r="D177" s="157"/>
      <c r="E177" s="157"/>
      <c r="F177" s="157"/>
      <c r="G177" s="157"/>
    </row>
    <row r="178" spans="2:8" ht="15" customHeight="1" x14ac:dyDescent="0.3">
      <c r="B178" s="7"/>
      <c r="C178" s="157"/>
      <c r="D178" s="157"/>
      <c r="E178" s="157"/>
      <c r="F178" s="157"/>
      <c r="G178" s="157"/>
    </row>
    <row r="179" spans="2:8" s="1" customFormat="1" ht="15" customHeight="1" x14ac:dyDescent="0.3">
      <c r="B179" s="3" t="s">
        <v>486</v>
      </c>
      <c r="C179" s="144"/>
      <c r="D179" s="144"/>
      <c r="E179" s="144"/>
      <c r="F179" s="144"/>
      <c r="G179" s="144"/>
      <c r="H179" s="144"/>
    </row>
    <row r="180" spans="2:8" s="1" customFormat="1" ht="15" customHeight="1" thickBot="1" x14ac:dyDescent="0.35">
      <c r="B180" s="2"/>
      <c r="C180" s="144"/>
      <c r="D180" s="144"/>
      <c r="E180" s="144"/>
      <c r="F180" s="144"/>
      <c r="G180" s="144"/>
      <c r="H180" s="144"/>
    </row>
    <row r="181" spans="2:8" ht="32.25" customHeight="1" thickBot="1" x14ac:dyDescent="0.35">
      <c r="B181" s="56" t="s">
        <v>37</v>
      </c>
      <c r="C181" s="146" t="s">
        <v>245</v>
      </c>
      <c r="D181" s="146" t="s">
        <v>246</v>
      </c>
      <c r="E181" s="146" t="s">
        <v>250</v>
      </c>
      <c r="F181" s="147" t="s">
        <v>1</v>
      </c>
    </row>
    <row r="182" spans="2:8" ht="15" customHeight="1" thickTop="1" thickBot="1" x14ac:dyDescent="0.35">
      <c r="B182" s="98" t="s">
        <v>57</v>
      </c>
      <c r="C182" s="148">
        <v>337.25786376779314</v>
      </c>
      <c r="D182" s="148">
        <v>149.74213623220697</v>
      </c>
      <c r="E182" s="148">
        <v>110.99999999999997</v>
      </c>
      <c r="F182" s="152">
        <f>SUM(A182:E182)</f>
        <v>598.00000000000011</v>
      </c>
    </row>
    <row r="183" spans="2:8" ht="15" customHeight="1" thickTop="1" x14ac:dyDescent="0.3">
      <c r="B183" s="101" t="s">
        <v>306</v>
      </c>
      <c r="C183" s="150"/>
      <c r="D183" s="150"/>
      <c r="E183" s="150"/>
      <c r="F183" s="152"/>
    </row>
    <row r="184" spans="2:8" ht="15" customHeight="1" x14ac:dyDescent="0.3">
      <c r="B184" s="57" t="s">
        <v>307</v>
      </c>
      <c r="C184" s="148">
        <v>11.499622770216082</v>
      </c>
      <c r="D184" s="148"/>
      <c r="E184" s="148">
        <v>16.53980095725073</v>
      </c>
      <c r="F184" s="152">
        <v>28.039423727466811</v>
      </c>
    </row>
    <row r="185" spans="2:8" ht="15" customHeight="1" x14ac:dyDescent="0.3">
      <c r="B185" s="57" t="s">
        <v>308</v>
      </c>
      <c r="C185" s="148">
        <v>11.499622770216082</v>
      </c>
      <c r="D185" s="148">
        <v>45.833498948056025</v>
      </c>
      <c r="E185" s="148">
        <v>103.01417505563791</v>
      </c>
      <c r="F185" s="152">
        <v>160.34729677391002</v>
      </c>
    </row>
    <row r="186" spans="2:8" ht="15" customHeight="1" x14ac:dyDescent="0.3">
      <c r="B186" s="57" t="s">
        <v>309</v>
      </c>
      <c r="C186" s="148">
        <v>27.577030680347548</v>
      </c>
      <c r="D186" s="148">
        <v>112.65907289606724</v>
      </c>
      <c r="E186" s="148">
        <v>96.813966342870771</v>
      </c>
      <c r="F186" s="152">
        <v>237.05006991928556</v>
      </c>
    </row>
    <row r="187" spans="2:8" s="1" customFormat="1" ht="14.25" customHeight="1" thickBot="1" x14ac:dyDescent="0.35">
      <c r="B187" s="69" t="s">
        <v>310</v>
      </c>
      <c r="C187" s="153">
        <v>289.12161349934661</v>
      </c>
      <c r="D187" s="153">
        <v>40.857720746857773</v>
      </c>
      <c r="E187" s="153">
        <v>10.660940857228974</v>
      </c>
      <c r="F187" s="149">
        <v>340.64027510343334</v>
      </c>
      <c r="G187" s="144"/>
      <c r="H187" s="144"/>
    </row>
    <row r="188" spans="2:8" s="1" customFormat="1" ht="13.5" customHeight="1" thickTop="1" x14ac:dyDescent="0.3">
      <c r="B188" s="64" t="s">
        <v>311</v>
      </c>
      <c r="C188" s="158"/>
      <c r="D188" s="158"/>
      <c r="E188" s="158"/>
      <c r="F188" s="159"/>
      <c r="G188" s="144"/>
      <c r="H188" s="144"/>
    </row>
    <row r="189" spans="2:8" ht="15" customHeight="1" x14ac:dyDescent="0.3">
      <c r="B189" s="57" t="s">
        <v>307</v>
      </c>
      <c r="C189" s="148">
        <v>0</v>
      </c>
      <c r="D189" s="148">
        <v>23.747214134752863</v>
      </c>
      <c r="E189" s="148">
        <v>0</v>
      </c>
      <c r="F189" s="152">
        <v>23.747214134752863</v>
      </c>
    </row>
    <row r="190" spans="2:8" ht="15" customHeight="1" x14ac:dyDescent="0.3">
      <c r="B190" s="57" t="s">
        <v>308</v>
      </c>
      <c r="C190" s="148">
        <v>9.9573222066592368</v>
      </c>
      <c r="D190" s="148">
        <v>0</v>
      </c>
      <c r="E190" s="148">
        <v>65.47537337105895</v>
      </c>
      <c r="F190" s="152">
        <v>75.432695577718192</v>
      </c>
    </row>
    <row r="191" spans="2:8" ht="15" customHeight="1" x14ac:dyDescent="0.3">
      <c r="B191" s="57" t="s">
        <v>309</v>
      </c>
      <c r="C191" s="148">
        <v>11.499622770216082</v>
      </c>
      <c r="D191" s="148">
        <v>8.7572506961916048</v>
      </c>
      <c r="E191" s="148">
        <v>0</v>
      </c>
      <c r="F191" s="152">
        <v>20.256873466407686</v>
      </c>
    </row>
    <row r="192" spans="2:8" s="1" customFormat="1" ht="14.25" customHeight="1" thickBot="1" x14ac:dyDescent="0.35">
      <c r="B192" s="69" t="s">
        <v>310</v>
      </c>
      <c r="C192" s="153">
        <v>0</v>
      </c>
      <c r="D192" s="153">
        <v>0</v>
      </c>
      <c r="E192" s="153">
        <v>5.5940269190690701</v>
      </c>
      <c r="F192" s="149">
        <v>5.5940269190690701</v>
      </c>
      <c r="G192" s="144"/>
      <c r="H192" s="144"/>
    </row>
    <row r="193" spans="2:8" s="1" customFormat="1" ht="13.5" customHeight="1" thickTop="1" x14ac:dyDescent="0.3">
      <c r="B193" s="93" t="s">
        <v>444</v>
      </c>
      <c r="C193" s="158"/>
      <c r="D193" s="158"/>
      <c r="E193" s="158"/>
      <c r="F193" s="159"/>
      <c r="G193" s="144"/>
      <c r="H193" s="144"/>
    </row>
    <row r="194" spans="2:8" ht="15" customHeight="1" x14ac:dyDescent="0.3">
      <c r="B194" s="57" t="s">
        <v>307</v>
      </c>
      <c r="C194" s="148">
        <v>0</v>
      </c>
      <c r="D194" s="148">
        <v>0</v>
      </c>
      <c r="E194" s="148">
        <v>0</v>
      </c>
      <c r="F194" s="152">
        <v>0</v>
      </c>
    </row>
    <row r="195" spans="2:8" ht="15" customHeight="1" x14ac:dyDescent="0.3">
      <c r="B195" s="57" t="s">
        <v>308</v>
      </c>
      <c r="C195" s="148">
        <v>0</v>
      </c>
      <c r="D195" s="148">
        <v>0</v>
      </c>
      <c r="E195" s="148">
        <v>0</v>
      </c>
      <c r="F195" s="152">
        <v>0</v>
      </c>
    </row>
    <row r="196" spans="2:8" ht="15" customHeight="1" x14ac:dyDescent="0.3">
      <c r="B196" s="57" t="s">
        <v>309</v>
      </c>
      <c r="C196" s="148">
        <v>0</v>
      </c>
      <c r="D196" s="148">
        <v>0</v>
      </c>
      <c r="E196" s="148">
        <v>0</v>
      </c>
      <c r="F196" s="152">
        <v>0</v>
      </c>
    </row>
    <row r="197" spans="2:8" s="1" customFormat="1" ht="14.25" customHeight="1" thickBot="1" x14ac:dyDescent="0.35">
      <c r="B197" s="69" t="s">
        <v>310</v>
      </c>
      <c r="C197" s="153">
        <v>0</v>
      </c>
      <c r="D197" s="153">
        <v>13.789891928093626</v>
      </c>
      <c r="E197" s="153">
        <v>0</v>
      </c>
      <c r="F197" s="149">
        <v>13.789891928093626</v>
      </c>
      <c r="G197" s="144"/>
      <c r="H197" s="144"/>
    </row>
    <row r="198" spans="2:8" s="1" customFormat="1" ht="13.5" customHeight="1" thickTop="1" x14ac:dyDescent="0.3">
      <c r="B198" s="64" t="s">
        <v>312</v>
      </c>
      <c r="C198" s="158"/>
      <c r="D198" s="158"/>
      <c r="E198" s="158"/>
      <c r="F198" s="159"/>
      <c r="G198" s="144"/>
      <c r="H198" s="144"/>
    </row>
    <row r="199" spans="2:8" ht="15" customHeight="1" x14ac:dyDescent="0.3">
      <c r="B199" s="57" t="s">
        <v>307</v>
      </c>
      <c r="C199" s="148">
        <v>0</v>
      </c>
      <c r="D199" s="148">
        <v>0</v>
      </c>
      <c r="E199" s="148">
        <v>0</v>
      </c>
      <c r="F199" s="152">
        <v>0</v>
      </c>
    </row>
    <row r="200" spans="2:8" ht="15" customHeight="1" x14ac:dyDescent="0.3">
      <c r="B200" s="57" t="s">
        <v>308</v>
      </c>
      <c r="C200" s="148">
        <v>0</v>
      </c>
      <c r="D200" s="148">
        <v>0</v>
      </c>
      <c r="E200" s="148">
        <v>31.338521538926557</v>
      </c>
      <c r="F200" s="152">
        <v>31.338521538926557</v>
      </c>
    </row>
    <row r="201" spans="2:8" ht="15" customHeight="1" x14ac:dyDescent="0.3">
      <c r="B201" s="57" t="s">
        <v>313</v>
      </c>
      <c r="C201" s="148">
        <v>6.8020421506451934</v>
      </c>
      <c r="D201" s="148">
        <v>25.917805254724982</v>
      </c>
      <c r="E201" s="148">
        <v>14.679232157373916</v>
      </c>
      <c r="F201" s="152">
        <v>47.399079562744092</v>
      </c>
    </row>
    <row r="202" spans="2:8" s="1" customFormat="1" ht="14.25" customHeight="1" thickBot="1" x14ac:dyDescent="0.35">
      <c r="B202" s="69" t="s">
        <v>310</v>
      </c>
      <c r="C202" s="153">
        <v>11.499622770216082</v>
      </c>
      <c r="D202" s="153">
        <v>31.924021273747535</v>
      </c>
      <c r="E202" s="153">
        <v>42.515703272779483</v>
      </c>
      <c r="F202" s="149">
        <v>85.939347316743095</v>
      </c>
      <c r="G202" s="144"/>
      <c r="H202" s="144"/>
    </row>
    <row r="203" spans="2:8" s="1" customFormat="1" ht="13.5" customHeight="1" thickTop="1" x14ac:dyDescent="0.3">
      <c r="B203" s="64" t="s">
        <v>314</v>
      </c>
      <c r="C203" s="158"/>
      <c r="D203" s="158"/>
      <c r="E203" s="158"/>
      <c r="F203" s="159"/>
      <c r="G203" s="144"/>
      <c r="H203" s="144"/>
    </row>
    <row r="204" spans="2:8" ht="15" customHeight="1" x14ac:dyDescent="0.3">
      <c r="B204" s="57" t="s">
        <v>307</v>
      </c>
      <c r="C204" s="148">
        <v>13.604084301290387</v>
      </c>
      <c r="D204" s="148"/>
      <c r="E204" s="148">
        <v>10.806716045522938</v>
      </c>
      <c r="F204" s="152">
        <v>24.410800346813325</v>
      </c>
    </row>
    <row r="205" spans="2:8" ht="15" customHeight="1" x14ac:dyDescent="0.3">
      <c r="B205" s="57" t="s">
        <v>308</v>
      </c>
      <c r="C205" s="148">
        <v>59.91728591962962</v>
      </c>
      <c r="D205" s="148">
        <v>67.918734481346604</v>
      </c>
      <c r="E205" s="148">
        <v>31.066913938159892</v>
      </c>
      <c r="F205" s="152">
        <v>158.90293433913612</v>
      </c>
    </row>
    <row r="206" spans="2:8" ht="15" customHeight="1" x14ac:dyDescent="0.3">
      <c r="B206" s="57" t="s">
        <v>309</v>
      </c>
      <c r="C206" s="148">
        <v>40.479790015899233</v>
      </c>
      <c r="D206" s="148">
        <v>40.965681004002583</v>
      </c>
      <c r="E206" s="148">
        <v>64.663427209197096</v>
      </c>
      <c r="F206" s="152">
        <v>146.10889822909891</v>
      </c>
    </row>
    <row r="207" spans="2:8" s="1" customFormat="1" ht="14.25" customHeight="1" thickBot="1" x14ac:dyDescent="0.35">
      <c r="B207" s="69" t="s">
        <v>310</v>
      </c>
      <c r="C207" s="153">
        <v>73.919495575254274</v>
      </c>
      <c r="D207" s="153">
        <v>18.71457290285084</v>
      </c>
      <c r="E207" s="153">
        <v>13.590426695269082</v>
      </c>
      <c r="F207" s="149">
        <v>106.22449517337421</v>
      </c>
      <c r="G207" s="144"/>
      <c r="H207" s="144"/>
    </row>
    <row r="208" spans="2:8" s="1" customFormat="1" ht="13.5" customHeight="1" thickTop="1" x14ac:dyDescent="0.3">
      <c r="B208" s="64" t="s">
        <v>315</v>
      </c>
      <c r="C208" s="158"/>
      <c r="D208" s="158"/>
      <c r="E208" s="158"/>
      <c r="F208" s="159"/>
      <c r="G208" s="144"/>
      <c r="H208" s="144"/>
    </row>
    <row r="209" spans="2:8" ht="15" customHeight="1" x14ac:dyDescent="0.3">
      <c r="B209" s="57" t="s">
        <v>307</v>
      </c>
      <c r="C209" s="148">
        <v>36.81317276884414</v>
      </c>
      <c r="D209" s="148">
        <v>27.295374822123811</v>
      </c>
      <c r="E209" s="148">
        <v>10.806716045522938</v>
      </c>
      <c r="F209" s="152">
        <v>74.915263636490891</v>
      </c>
    </row>
    <row r="210" spans="2:8" ht="15" customHeight="1" x14ac:dyDescent="0.3">
      <c r="B210" s="57" t="s">
        <v>308</v>
      </c>
      <c r="C210" s="148">
        <v>58.62505224488919</v>
      </c>
      <c r="D210" s="148">
        <v>37.252697028783047</v>
      </c>
      <c r="E210" s="148">
        <v>0</v>
      </c>
      <c r="F210" s="152">
        <v>95.877749273672237</v>
      </c>
    </row>
    <row r="211" spans="2:8" ht="15" customHeight="1" x14ac:dyDescent="0.3">
      <c r="B211" s="57" t="s">
        <v>309</v>
      </c>
      <c r="C211" s="148">
        <v>26.546067307831755</v>
      </c>
      <c r="D211" s="148">
        <v>0</v>
      </c>
      <c r="E211" s="148">
        <v>8.1274838881490226</v>
      </c>
      <c r="F211" s="152">
        <v>34.673551195980778</v>
      </c>
    </row>
    <row r="212" spans="2:8" s="1" customFormat="1" ht="14.25" customHeight="1" thickBot="1" x14ac:dyDescent="0.35">
      <c r="B212" s="69" t="s">
        <v>310</v>
      </c>
      <c r="C212" s="153">
        <v>62.490549855702255</v>
      </c>
      <c r="D212" s="153">
        <v>0</v>
      </c>
      <c r="E212" s="153">
        <v>63.193283954477067</v>
      </c>
      <c r="F212" s="149">
        <v>125.68383381017932</v>
      </c>
      <c r="G212" s="144"/>
      <c r="H212" s="144"/>
    </row>
    <row r="213" spans="2:8" s="1" customFormat="1" ht="13.5" customHeight="1" thickTop="1" x14ac:dyDescent="0.3">
      <c r="B213" s="64" t="s">
        <v>316</v>
      </c>
      <c r="C213" s="158"/>
      <c r="D213" s="158"/>
      <c r="E213" s="158"/>
      <c r="F213" s="159"/>
      <c r="G213" s="144"/>
      <c r="H213" s="144"/>
    </row>
    <row r="214" spans="2:8" ht="15" customHeight="1" x14ac:dyDescent="0.3">
      <c r="B214" s="57" t="s">
        <v>307</v>
      </c>
      <c r="C214" s="148">
        <v>0</v>
      </c>
      <c r="D214" s="148">
        <v>0</v>
      </c>
      <c r="E214" s="148">
        <v>0</v>
      </c>
      <c r="F214" s="152">
        <v>0</v>
      </c>
    </row>
    <row r="215" spans="2:8" ht="15" customHeight="1" x14ac:dyDescent="0.3">
      <c r="B215" s="57" t="s">
        <v>308</v>
      </c>
      <c r="C215" s="148">
        <v>11.499622770216082</v>
      </c>
      <c r="D215" s="148">
        <v>0</v>
      </c>
      <c r="E215" s="148">
        <v>25.744494619857484</v>
      </c>
      <c r="F215" s="152">
        <v>37.244117390073569</v>
      </c>
    </row>
    <row r="216" spans="2:8" ht="15" customHeight="1" x14ac:dyDescent="0.3">
      <c r="B216" s="57" t="s">
        <v>309</v>
      </c>
      <c r="C216" s="148">
        <v>0</v>
      </c>
      <c r="D216" s="148">
        <v>13.789891928093626</v>
      </c>
      <c r="E216" s="148">
        <v>16.872516111850977</v>
      </c>
      <c r="F216" s="152">
        <v>30.662408039944602</v>
      </c>
    </row>
    <row r="217" spans="2:8" s="1" customFormat="1" ht="14.25" customHeight="1" thickBot="1" x14ac:dyDescent="0.35">
      <c r="B217" s="69" t="s">
        <v>310</v>
      </c>
      <c r="C217" s="153">
        <v>0</v>
      </c>
      <c r="D217" s="153">
        <v>0</v>
      </c>
      <c r="E217" s="153">
        <v>0</v>
      </c>
      <c r="F217" s="149">
        <v>0</v>
      </c>
      <c r="G217" s="144"/>
      <c r="H217" s="144"/>
    </row>
    <row r="218" spans="2:8" s="1" customFormat="1" ht="13.5" customHeight="1" thickTop="1" x14ac:dyDescent="0.3">
      <c r="B218" s="64" t="s">
        <v>317</v>
      </c>
      <c r="C218" s="158"/>
      <c r="D218" s="158"/>
      <c r="E218" s="158"/>
      <c r="F218" s="159"/>
      <c r="G218" s="144"/>
      <c r="H218" s="144"/>
    </row>
    <row r="219" spans="2:8" ht="15" customHeight="1" x14ac:dyDescent="0.3">
      <c r="B219" s="57" t="s">
        <v>307</v>
      </c>
      <c r="C219" s="148">
        <v>0</v>
      </c>
      <c r="D219" s="148">
        <v>0</v>
      </c>
      <c r="E219" s="148">
        <v>0</v>
      </c>
      <c r="F219" s="152">
        <v>0</v>
      </c>
    </row>
    <row r="220" spans="2:8" ht="15" customHeight="1" x14ac:dyDescent="0.3">
      <c r="B220" s="57" t="s">
        <v>308</v>
      </c>
      <c r="C220" s="148">
        <v>0</v>
      </c>
      <c r="D220" s="148">
        <v>0</v>
      </c>
      <c r="E220" s="148">
        <v>0</v>
      </c>
      <c r="F220" s="152">
        <v>0</v>
      </c>
    </row>
    <row r="221" spans="2:8" ht="15" customHeight="1" x14ac:dyDescent="0.3">
      <c r="B221" s="57" t="s">
        <v>309</v>
      </c>
      <c r="C221" s="148">
        <v>0</v>
      </c>
      <c r="D221" s="148">
        <v>0</v>
      </c>
      <c r="E221" s="148">
        <v>0</v>
      </c>
      <c r="F221" s="152">
        <v>0</v>
      </c>
    </row>
    <row r="222" spans="2:8" s="1" customFormat="1" ht="14.25" customHeight="1" thickBot="1" x14ac:dyDescent="0.35">
      <c r="B222" s="69" t="s">
        <v>310</v>
      </c>
      <c r="C222" s="153">
        <v>0</v>
      </c>
      <c r="D222" s="153">
        <v>0</v>
      </c>
      <c r="E222" s="153">
        <v>0</v>
      </c>
      <c r="F222" s="149">
        <v>0</v>
      </c>
      <c r="G222" s="144"/>
      <c r="H222" s="144"/>
    </row>
    <row r="223" spans="2:8" s="1" customFormat="1" ht="13.5" customHeight="1" thickTop="1" x14ac:dyDescent="0.3">
      <c r="B223" s="64" t="s">
        <v>318</v>
      </c>
      <c r="C223" s="158"/>
      <c r="D223" s="158"/>
      <c r="E223" s="158"/>
      <c r="F223" s="159"/>
      <c r="G223" s="144"/>
      <c r="H223" s="144"/>
    </row>
    <row r="224" spans="2:8" ht="15" customHeight="1" x14ac:dyDescent="0.3">
      <c r="B224" s="57" t="s">
        <v>307</v>
      </c>
      <c r="C224" s="148">
        <v>0</v>
      </c>
      <c r="D224" s="148">
        <v>32.328016054025831</v>
      </c>
      <c r="E224" s="148">
        <v>2.5334569690799502</v>
      </c>
      <c r="F224" s="152">
        <v>34.861473023105781</v>
      </c>
    </row>
    <row r="225" spans="2:8" ht="15" customHeight="1" x14ac:dyDescent="0.3">
      <c r="B225" s="57" t="s">
        <v>308</v>
      </c>
      <c r="C225" s="148">
        <v>11.499622770216082</v>
      </c>
      <c r="D225" s="148">
        <v>9.9573222066592368</v>
      </c>
      <c r="E225" s="148">
        <v>0</v>
      </c>
      <c r="F225" s="152">
        <v>21.45694497687532</v>
      </c>
    </row>
    <row r="226" spans="2:8" ht="15" customHeight="1" x14ac:dyDescent="0.3">
      <c r="B226" s="57" t="s">
        <v>309</v>
      </c>
      <c r="C226" s="148">
        <v>7.523222268807837</v>
      </c>
      <c r="D226" s="148">
        <v>0</v>
      </c>
      <c r="E226" s="148">
        <v>69.633112952332596</v>
      </c>
      <c r="F226" s="152">
        <v>77.156335221140438</v>
      </c>
    </row>
    <row r="227" spans="2:8" s="1" customFormat="1" ht="14.25" customHeight="1" thickBot="1" x14ac:dyDescent="0.35">
      <c r="B227" s="69" t="s">
        <v>310</v>
      </c>
      <c r="C227" s="153">
        <v>11.499622770216082</v>
      </c>
      <c r="D227" s="153">
        <v>0</v>
      </c>
      <c r="E227" s="153">
        <v>13.590426695269082</v>
      </c>
      <c r="F227" s="149">
        <v>25.090049465485166</v>
      </c>
      <c r="G227" s="144"/>
      <c r="H227" s="144"/>
    </row>
    <row r="228" spans="2:8" s="1" customFormat="1" ht="13.5" customHeight="1" thickTop="1" x14ac:dyDescent="0.3">
      <c r="B228" s="64" t="s">
        <v>319</v>
      </c>
      <c r="C228" s="158"/>
      <c r="D228" s="158"/>
      <c r="E228" s="158"/>
      <c r="F228" s="159"/>
      <c r="G228" s="144"/>
      <c r="H228" s="144"/>
    </row>
    <row r="229" spans="2:8" ht="15" customHeight="1" x14ac:dyDescent="0.3">
      <c r="B229" s="57" t="s">
        <v>307</v>
      </c>
      <c r="C229" s="148">
        <v>9.9573222066592368</v>
      </c>
      <c r="D229" s="148">
        <v>0</v>
      </c>
      <c r="E229" s="148">
        <v>44.551748269224895</v>
      </c>
      <c r="F229" s="152">
        <v>54.50907047588413</v>
      </c>
    </row>
    <row r="230" spans="2:8" ht="15" customHeight="1" x14ac:dyDescent="0.3">
      <c r="B230" s="57" t="s">
        <v>308</v>
      </c>
      <c r="C230" s="148">
        <v>11.499622770216082</v>
      </c>
      <c r="D230" s="148">
        <v>54.471163898032763</v>
      </c>
      <c r="E230" s="148">
        <v>48.955532270635018</v>
      </c>
      <c r="F230" s="152">
        <v>114.92631893888387</v>
      </c>
    </row>
    <row r="231" spans="2:8" ht="15" customHeight="1" x14ac:dyDescent="0.3">
      <c r="B231" s="57" t="s">
        <v>309</v>
      </c>
      <c r="C231" s="148">
        <v>0</v>
      </c>
      <c r="D231" s="148">
        <v>0</v>
      </c>
      <c r="E231" s="148">
        <v>2.5334569690799502</v>
      </c>
      <c r="F231" s="152">
        <v>2.5334569690799502</v>
      </c>
    </row>
    <row r="232" spans="2:8" s="1" customFormat="1" ht="14.25" customHeight="1" thickBot="1" x14ac:dyDescent="0.35">
      <c r="B232" s="69" t="s">
        <v>310</v>
      </c>
      <c r="C232" s="153">
        <v>0</v>
      </c>
      <c r="D232" s="153">
        <v>18.538124125932207</v>
      </c>
      <c r="E232" s="153">
        <v>19.184453614338153</v>
      </c>
      <c r="F232" s="149">
        <v>37.72257774027036</v>
      </c>
      <c r="G232" s="144"/>
      <c r="H232" s="144"/>
    </row>
    <row r="233" spans="2:8" s="1" customFormat="1" ht="13.5" customHeight="1" thickTop="1" x14ac:dyDescent="0.3">
      <c r="B233" s="64" t="s">
        <v>321</v>
      </c>
      <c r="C233" s="158"/>
      <c r="D233" s="158"/>
      <c r="E233" s="158"/>
      <c r="F233" s="159"/>
      <c r="G233" s="144"/>
      <c r="H233" s="144"/>
    </row>
    <row r="234" spans="2:8" ht="15" customHeight="1" x14ac:dyDescent="0.3">
      <c r="B234" s="57" t="s">
        <v>307</v>
      </c>
      <c r="C234" s="148">
        <v>9.9573222066592368</v>
      </c>
      <c r="D234" s="148">
        <v>8.7572506961916048</v>
      </c>
      <c r="E234" s="148">
        <v>44.551748269224895</v>
      </c>
      <c r="F234" s="152">
        <v>63.266321172075735</v>
      </c>
    </row>
    <row r="235" spans="2:8" ht="15" customHeight="1" x14ac:dyDescent="0.3">
      <c r="B235" s="57" t="s">
        <v>308</v>
      </c>
      <c r="C235" s="148">
        <v>0</v>
      </c>
      <c r="D235" s="148">
        <v>13.38589714781533</v>
      </c>
      <c r="E235" s="148">
        <v>13</v>
      </c>
      <c r="F235" s="152">
        <v>26.385897147815328</v>
      </c>
    </row>
    <row r="236" spans="2:8" ht="15" customHeight="1" x14ac:dyDescent="0.3">
      <c r="B236" s="57" t="s">
        <v>309</v>
      </c>
      <c r="C236" s="148">
        <v>0</v>
      </c>
      <c r="D236" s="148">
        <v>0</v>
      </c>
      <c r="E236" s="148">
        <v>0</v>
      </c>
      <c r="F236" s="152">
        <v>0</v>
      </c>
    </row>
    <row r="237" spans="2:8" s="1" customFormat="1" ht="14.25" customHeight="1" thickBot="1" x14ac:dyDescent="0.35">
      <c r="B237" s="69" t="s">
        <v>310</v>
      </c>
      <c r="C237" s="153">
        <v>0</v>
      </c>
      <c r="D237" s="153">
        <v>0</v>
      </c>
      <c r="E237" s="153">
        <v>13.590426695269082</v>
      </c>
      <c r="F237" s="149">
        <v>13.590426695269082</v>
      </c>
      <c r="G237" s="144"/>
      <c r="H237" s="144"/>
    </row>
    <row r="238" spans="2:8" s="1" customFormat="1" ht="13.5" customHeight="1" thickTop="1" x14ac:dyDescent="0.3">
      <c r="B238" s="64" t="s">
        <v>322</v>
      </c>
      <c r="C238" s="158"/>
      <c r="D238" s="158"/>
      <c r="E238" s="158"/>
      <c r="F238" s="159"/>
      <c r="G238" s="144"/>
      <c r="H238" s="144"/>
    </row>
    <row r="239" spans="2:8" ht="15" customHeight="1" x14ac:dyDescent="0.3">
      <c r="B239" s="57" t="s">
        <v>307</v>
      </c>
      <c r="C239" s="148">
        <v>0</v>
      </c>
      <c r="D239" s="148">
        <v>0</v>
      </c>
      <c r="E239" s="148">
        <v>15.53345696907995</v>
      </c>
      <c r="F239" s="152">
        <v>15.53345696907995</v>
      </c>
    </row>
    <row r="240" spans="2:8" ht="15" customHeight="1" x14ac:dyDescent="0.3">
      <c r="B240" s="57" t="s">
        <v>308</v>
      </c>
      <c r="C240" s="148">
        <v>0</v>
      </c>
      <c r="D240" s="148">
        <v>0</v>
      </c>
      <c r="E240" s="148">
        <v>29.617010731708465</v>
      </c>
      <c r="F240" s="152">
        <v>29.617010731708465</v>
      </c>
    </row>
    <row r="241" spans="2:8" ht="15" customHeight="1" x14ac:dyDescent="0.3">
      <c r="B241" s="57" t="s">
        <v>309</v>
      </c>
      <c r="C241" s="148">
        <v>19.02284503902392</v>
      </c>
      <c r="D241" s="148">
        <v>0</v>
      </c>
      <c r="E241" s="148">
        <v>0</v>
      </c>
      <c r="F241" s="152">
        <v>19.02284503902392</v>
      </c>
    </row>
    <row r="242" spans="2:8" s="1" customFormat="1" ht="14.25" customHeight="1" thickBot="1" x14ac:dyDescent="0.35">
      <c r="B242" s="69" t="s">
        <v>310</v>
      </c>
      <c r="C242" s="153">
        <v>0</v>
      </c>
      <c r="D242" s="153">
        <v>0</v>
      </c>
      <c r="E242" s="153">
        <v>13.590426695269082</v>
      </c>
      <c r="F242" s="149">
        <v>13.590426695269082</v>
      </c>
      <c r="G242" s="144"/>
      <c r="H242" s="144"/>
    </row>
    <row r="243" spans="2:8" s="1" customFormat="1" ht="13.5" customHeight="1" thickTop="1" x14ac:dyDescent="0.3">
      <c r="B243" s="93" t="s">
        <v>323</v>
      </c>
      <c r="C243" s="158"/>
      <c r="D243" s="158"/>
      <c r="E243" s="158"/>
      <c r="F243" s="159"/>
      <c r="G243" s="144"/>
      <c r="H243" s="144"/>
    </row>
    <row r="244" spans="2:8" ht="15" customHeight="1" x14ac:dyDescent="0.3">
      <c r="B244" s="57" t="s">
        <v>307</v>
      </c>
      <c r="C244" s="148">
        <v>0</v>
      </c>
      <c r="D244" s="148">
        <v>13.789891928093626</v>
      </c>
      <c r="E244" s="148">
        <v>10.806716045522938</v>
      </c>
      <c r="F244" s="152">
        <v>24.596607973616564</v>
      </c>
    </row>
    <row r="245" spans="2:8" ht="15" customHeight="1" x14ac:dyDescent="0.3">
      <c r="B245" s="57" t="s">
        <v>308</v>
      </c>
      <c r="C245" s="148">
        <v>9.9573222066592368</v>
      </c>
      <c r="D245" s="148">
        <v>0</v>
      </c>
      <c r="E245" s="148">
        <v>2.5334569690799502</v>
      </c>
      <c r="F245" s="152">
        <v>12.490779175739187</v>
      </c>
    </row>
    <row r="246" spans="2:8" ht="15" customHeight="1" x14ac:dyDescent="0.3">
      <c r="B246" s="57" t="s">
        <v>309</v>
      </c>
      <c r="C246" s="148">
        <v>0</v>
      </c>
      <c r="D246" s="148">
        <v>0</v>
      </c>
      <c r="E246" s="148">
        <v>5.5940269190690701</v>
      </c>
      <c r="F246" s="152">
        <v>5.5940269190690701</v>
      </c>
    </row>
    <row r="247" spans="2:8" s="1" customFormat="1" ht="14.25" customHeight="1" thickBot="1" x14ac:dyDescent="0.35">
      <c r="B247" s="69" t="s">
        <v>310</v>
      </c>
      <c r="C247" s="153">
        <v>11.499622770216082</v>
      </c>
      <c r="D247" s="153">
        <v>13.789891928093626</v>
      </c>
      <c r="E247" s="153">
        <v>23.211037650777534</v>
      </c>
      <c r="F247" s="149">
        <v>48.500552349087243</v>
      </c>
      <c r="G247" s="144"/>
      <c r="H247" s="144"/>
    </row>
    <row r="248" spans="2:8" s="1" customFormat="1" ht="13.5" customHeight="1" thickTop="1" x14ac:dyDescent="0.3">
      <c r="B248" s="64" t="s">
        <v>324</v>
      </c>
      <c r="C248" s="158"/>
      <c r="D248" s="158"/>
      <c r="E248" s="158"/>
      <c r="F248" s="159"/>
      <c r="G248" s="144"/>
      <c r="H248" s="144"/>
    </row>
    <row r="249" spans="2:8" ht="15" customHeight="1" x14ac:dyDescent="0.3">
      <c r="B249" s="57" t="s">
        <v>307</v>
      </c>
      <c r="C249" s="148">
        <v>0</v>
      </c>
      <c r="D249" s="148">
        <v>0</v>
      </c>
      <c r="E249" s="148">
        <v>6.8624569690799522</v>
      </c>
      <c r="F249" s="152">
        <v>6.8624569690799522</v>
      </c>
    </row>
    <row r="250" spans="2:8" ht="15" customHeight="1" x14ac:dyDescent="0.3">
      <c r="B250" s="57" t="s">
        <v>308</v>
      </c>
      <c r="C250" s="148">
        <v>0</v>
      </c>
      <c r="D250" s="148">
        <v>9.9573222066592368</v>
      </c>
      <c r="E250" s="148">
        <v>23.211037650777534</v>
      </c>
      <c r="F250" s="152">
        <v>33.168359857436769</v>
      </c>
    </row>
    <row r="251" spans="2:8" ht="15" customHeight="1" x14ac:dyDescent="0.3">
      <c r="B251" s="57" t="s">
        <v>309</v>
      </c>
      <c r="C251" s="148">
        <v>0</v>
      </c>
      <c r="D251" s="148">
        <v>0</v>
      </c>
      <c r="E251" s="148">
        <v>0</v>
      </c>
      <c r="F251" s="152">
        <v>0</v>
      </c>
    </row>
    <row r="252" spans="2:8" ht="15" customHeight="1" thickBot="1" x14ac:dyDescent="0.35">
      <c r="B252" s="69" t="s">
        <v>310</v>
      </c>
      <c r="C252" s="153">
        <v>0</v>
      </c>
      <c r="D252" s="153">
        <v>0</v>
      </c>
      <c r="E252" s="153">
        <v>0</v>
      </c>
      <c r="F252" s="152">
        <v>0</v>
      </c>
    </row>
    <row r="253" spans="2:8" s="1" customFormat="1" ht="13.5" customHeight="1" thickTop="1" x14ac:dyDescent="0.3">
      <c r="B253" s="64" t="s">
        <v>325</v>
      </c>
      <c r="C253" s="158"/>
      <c r="D253" s="158"/>
      <c r="E253" s="158"/>
      <c r="F253" s="159"/>
      <c r="G253" s="144"/>
      <c r="H253" s="144"/>
    </row>
    <row r="254" spans="2:8" ht="15" customHeight="1" x14ac:dyDescent="0.3">
      <c r="B254" s="57" t="s">
        <v>307</v>
      </c>
      <c r="C254" s="148">
        <v>11.499622770216082</v>
      </c>
      <c r="D254" s="148">
        <v>18.538124125932207</v>
      </c>
      <c r="E254" s="148">
        <v>10.806716045522938</v>
      </c>
      <c r="F254" s="152">
        <v>40.844462941671225</v>
      </c>
    </row>
    <row r="255" spans="2:8" ht="15" customHeight="1" x14ac:dyDescent="0.3">
      <c r="B255" s="57" t="s">
        <v>308</v>
      </c>
      <c r="C255" s="148">
        <v>28.258987127520513</v>
      </c>
      <c r="D255" s="148">
        <v>59.503805130000003</v>
      </c>
      <c r="E255" s="148">
        <v>26.194397826308922</v>
      </c>
      <c r="F255" s="152">
        <v>113.95719008382943</v>
      </c>
    </row>
    <row r="256" spans="2:8" ht="15" customHeight="1" x14ac:dyDescent="0.3">
      <c r="B256" s="57" t="s">
        <v>309</v>
      </c>
      <c r="C256" s="148">
        <v>65.021336120000001</v>
      </c>
      <c r="D256" s="148">
        <v>20.885164022822963</v>
      </c>
      <c r="E256" s="148">
        <v>78.780648029790626</v>
      </c>
      <c r="F256" s="152">
        <v>164.6871481726136</v>
      </c>
    </row>
    <row r="257" spans="2:6" ht="15" customHeight="1" thickBot="1" x14ac:dyDescent="0.35">
      <c r="B257" s="69" t="s">
        <v>310</v>
      </c>
      <c r="C257" s="153">
        <v>55.83601780786806</v>
      </c>
      <c r="D257" s="153">
        <v>23.747214134752863</v>
      </c>
      <c r="E257" s="153">
        <v>28.805064569846607</v>
      </c>
      <c r="F257" s="152">
        <v>108.38829651246753</v>
      </c>
    </row>
  </sheetData>
  <hyperlinks>
    <hyperlink ref="I2" location="Contenidos!A1" display="Volver a Contenidos" xr:uid="{00000000-0004-0000-0600-000000000000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tabColor theme="9" tint="-0.249977111117893"/>
  </sheetPr>
  <dimension ref="B2:I232"/>
  <sheetViews>
    <sheetView showGridLines="0" topLeftCell="A10" zoomScaleNormal="100" workbookViewId="0">
      <selection activeCell="C15" sqref="C15"/>
    </sheetView>
  </sheetViews>
  <sheetFormatPr baseColWidth="10" defaultColWidth="11.44140625" defaultRowHeight="13.8" x14ac:dyDescent="0.3"/>
  <cols>
    <col min="1" max="1" width="3.44140625" style="1" customWidth="1"/>
    <col min="2" max="2" width="67.109375" style="1" customWidth="1"/>
    <col min="3" max="4" width="23.109375" style="1" customWidth="1"/>
    <col min="5" max="6" width="20.44140625" style="1" customWidth="1"/>
    <col min="7" max="7" width="16.6640625" style="1" customWidth="1"/>
    <col min="8" max="8" width="11.6640625" style="1" customWidth="1"/>
    <col min="9" max="9" width="14.109375" style="1" bestFit="1" customWidth="1"/>
    <col min="10" max="16384" width="11.44140625" style="1"/>
  </cols>
  <sheetData>
    <row r="2" spans="2:9" ht="14.4" x14ac:dyDescent="0.3">
      <c r="I2" s="22" t="s">
        <v>44</v>
      </c>
    </row>
    <row r="14" spans="2:9" ht="18" x14ac:dyDescent="0.35">
      <c r="C14" s="130" t="s">
        <v>106</v>
      </c>
    </row>
    <row r="16" spans="2:9" ht="15.6" x14ac:dyDescent="0.3">
      <c r="B16" s="269" t="s">
        <v>92</v>
      </c>
      <c r="C16" s="269"/>
      <c r="D16" s="269"/>
      <c r="E16" s="269"/>
      <c r="F16" s="37"/>
      <c r="G16" s="37"/>
      <c r="H16" s="37"/>
    </row>
    <row r="17" spans="2:8" ht="15" thickBot="1" x14ac:dyDescent="0.35">
      <c r="B17" s="38"/>
      <c r="C17" s="38"/>
      <c r="D17" s="38"/>
      <c r="E17" s="38"/>
      <c r="F17" s="37"/>
      <c r="G17" s="37"/>
      <c r="H17" s="37"/>
    </row>
    <row r="18" spans="2:8" s="7" customFormat="1" ht="30" customHeight="1" thickBot="1" x14ac:dyDescent="0.35">
      <c r="B18" s="19" t="s">
        <v>9</v>
      </c>
      <c r="C18" s="77" t="s">
        <v>8</v>
      </c>
      <c r="D18" s="77" t="s">
        <v>7</v>
      </c>
      <c r="E18" s="123" t="s">
        <v>46</v>
      </c>
    </row>
    <row r="19" spans="2:8" ht="15" thickTop="1" thickBot="1" x14ac:dyDescent="0.35">
      <c r="B19" s="81" t="s">
        <v>57</v>
      </c>
      <c r="C19" s="82">
        <v>2220.9999999999995</v>
      </c>
      <c r="D19" s="82">
        <v>598.00000000000011</v>
      </c>
      <c r="E19" s="80">
        <f>SUM(B19:D19)</f>
        <v>2818.9999999999995</v>
      </c>
    </row>
    <row r="20" spans="2:8" ht="14.4" thickTop="1" x14ac:dyDescent="0.3">
      <c r="B20" s="57" t="s">
        <v>91</v>
      </c>
      <c r="C20" s="16">
        <v>241753.2911021024</v>
      </c>
      <c r="D20" s="16">
        <v>54265.732627885525</v>
      </c>
      <c r="E20" s="80">
        <f>SUM(C20:D20)</f>
        <v>296019.02372998791</v>
      </c>
      <c r="F20" s="6"/>
    </row>
    <row r="21" spans="2:8" x14ac:dyDescent="0.3">
      <c r="B21" s="57" t="s">
        <v>90</v>
      </c>
      <c r="C21" s="16">
        <v>79088.448794709751</v>
      </c>
      <c r="D21" s="16">
        <v>19676.853304436212</v>
      </c>
      <c r="E21" s="80">
        <f>SUM(C21:D21)</f>
        <v>98765.302099145963</v>
      </c>
    </row>
    <row r="22" spans="2:8" ht="14.4" thickBot="1" x14ac:dyDescent="0.35">
      <c r="B22" s="115" t="s">
        <v>95</v>
      </c>
      <c r="C22" s="116">
        <v>320841.73989681213</v>
      </c>
      <c r="D22" s="116">
        <v>73942.58593232173</v>
      </c>
      <c r="E22" s="80">
        <f>E21+E20</f>
        <v>394784.32582913386</v>
      </c>
    </row>
    <row r="23" spans="2:8" x14ac:dyDescent="0.3">
      <c r="B23" s="120" t="s">
        <v>87</v>
      </c>
      <c r="C23" s="119">
        <v>185646.0261260425</v>
      </c>
      <c r="D23" s="119">
        <v>20268.112873554346</v>
      </c>
      <c r="E23" s="136">
        <f>SUM(C23:D23)</f>
        <v>205914.13899959685</v>
      </c>
      <c r="F23" s="36"/>
    </row>
    <row r="24" spans="2:8" x14ac:dyDescent="0.3">
      <c r="B24" s="57" t="s">
        <v>86</v>
      </c>
      <c r="C24" s="16">
        <v>70928.360411365618</v>
      </c>
      <c r="D24" s="16">
        <v>7495.4610275674713</v>
      </c>
      <c r="E24" s="80">
        <f>SUM(C24:D24)</f>
        <v>78423.821438933082</v>
      </c>
      <c r="F24" s="36"/>
    </row>
    <row r="25" spans="2:8" ht="14.4" thickBot="1" x14ac:dyDescent="0.35">
      <c r="B25" s="115" t="s">
        <v>94</v>
      </c>
      <c r="C25" s="116">
        <v>256574.38653740811</v>
      </c>
      <c r="D25" s="116">
        <v>27763.573901121817</v>
      </c>
      <c r="E25" s="80">
        <f>E24+E23</f>
        <v>284337.96043852996</v>
      </c>
      <c r="F25" s="36"/>
    </row>
    <row r="26" spans="2:8" ht="14.4" thickBot="1" x14ac:dyDescent="0.35">
      <c r="B26" s="122" t="s">
        <v>88</v>
      </c>
      <c r="C26" s="118">
        <v>230397.30126309287</v>
      </c>
      <c r="D26" s="118">
        <v>24291.095527210615</v>
      </c>
      <c r="E26" s="80">
        <f>SUM(C26:D26)</f>
        <v>254688.39679030349</v>
      </c>
    </row>
    <row r="27" spans="2:8" ht="14.4" thickBot="1" x14ac:dyDescent="0.35">
      <c r="B27" s="69" t="s">
        <v>103</v>
      </c>
      <c r="C27" s="72">
        <v>22.363189334583041</v>
      </c>
      <c r="D27" s="72">
        <v>22.604225387127489</v>
      </c>
      <c r="E27" s="80">
        <f t="shared" ref="E27:E85" si="0">SUMPRODUCT(C27:D27,$C$25:$D$25)/$E$25</f>
        <v>22.3867247860132</v>
      </c>
    </row>
    <row r="28" spans="2:8" x14ac:dyDescent="0.3">
      <c r="B28" s="99" t="s">
        <v>215</v>
      </c>
      <c r="C28" s="100"/>
      <c r="D28" s="100"/>
      <c r="E28" s="80"/>
    </row>
    <row r="29" spans="2:8" x14ac:dyDescent="0.3">
      <c r="B29" s="57" t="s">
        <v>217</v>
      </c>
      <c r="C29" s="31">
        <v>0.46042216290976284</v>
      </c>
      <c r="D29" s="31">
        <v>0.37552547485006932</v>
      </c>
      <c r="E29" s="66">
        <f t="shared" si="0"/>
        <v>0.45213260681506978</v>
      </c>
    </row>
    <row r="30" spans="2:8" x14ac:dyDescent="0.3">
      <c r="B30" s="57" t="s">
        <v>218</v>
      </c>
      <c r="C30" s="31">
        <v>0.21022295986261011</v>
      </c>
      <c r="D30" s="31">
        <v>0.16044603425011886</v>
      </c>
      <c r="E30" s="66">
        <f t="shared" si="0"/>
        <v>0.20536259809212531</v>
      </c>
    </row>
    <row r="31" spans="2:8" x14ac:dyDescent="0.3">
      <c r="B31" s="57" t="s">
        <v>216</v>
      </c>
      <c r="C31" s="31">
        <v>0.24073248856254498</v>
      </c>
      <c r="D31" s="31">
        <v>0.32510824995262794</v>
      </c>
      <c r="E31" s="66">
        <f>SUMPRODUCT(C31:D31,$C$19:$D$19)/$E$19</f>
        <v>0.25863128434518762</v>
      </c>
    </row>
    <row r="32" spans="2:8" ht="14.4" thickBot="1" x14ac:dyDescent="0.35">
      <c r="B32" s="69" t="s">
        <v>219</v>
      </c>
      <c r="C32" s="70">
        <v>8.8622388665082083E-2</v>
      </c>
      <c r="D32" s="70">
        <v>0.13892024094718392</v>
      </c>
      <c r="E32" s="66">
        <f>SUM(C32:D32)</f>
        <v>0.22754262961226601</v>
      </c>
    </row>
    <row r="33" spans="2:6" x14ac:dyDescent="0.3">
      <c r="B33" s="99" t="s">
        <v>189</v>
      </c>
      <c r="C33" s="100"/>
      <c r="D33" s="100"/>
      <c r="E33" s="80"/>
    </row>
    <row r="34" spans="2:6" x14ac:dyDescent="0.3">
      <c r="B34" s="57" t="s">
        <v>207</v>
      </c>
      <c r="C34" s="31">
        <v>0.62095417335117264</v>
      </c>
      <c r="D34" s="31">
        <v>0.79961886406663363</v>
      </c>
      <c r="E34" s="66">
        <f t="shared" si="0"/>
        <v>0.6383995061394836</v>
      </c>
      <c r="F34" s="6"/>
    </row>
    <row r="35" spans="2:6" x14ac:dyDescent="0.3">
      <c r="B35" s="57" t="s">
        <v>206</v>
      </c>
      <c r="C35" s="31">
        <v>0.11032034100002958</v>
      </c>
      <c r="D35" s="31">
        <v>4.1956604457333034E-2</v>
      </c>
      <c r="E35" s="66">
        <f t="shared" si="0"/>
        <v>0.10364510970578841</v>
      </c>
    </row>
    <row r="36" spans="2:6" x14ac:dyDescent="0.3">
      <c r="B36" s="57" t="s">
        <v>205</v>
      </c>
      <c r="C36" s="31">
        <v>0.21252904441930454</v>
      </c>
      <c r="D36" s="31">
        <v>3.7569469951371309E-2</v>
      </c>
      <c r="E36" s="66">
        <f t="shared" si="0"/>
        <v>0.19544548980718854</v>
      </c>
    </row>
    <row r="37" spans="2:6" ht="14.4" thickBot="1" x14ac:dyDescent="0.35">
      <c r="B37" s="69" t="s">
        <v>188</v>
      </c>
      <c r="C37" s="70">
        <v>5.6196441229493153E-2</v>
      </c>
      <c r="D37" s="70">
        <v>0.12085506152466187</v>
      </c>
      <c r="E37" s="66">
        <f>SUMPRODUCT(C37:D37,$C$25:$D$25)/$E$25</f>
        <v>6.2509894347539188E-2</v>
      </c>
    </row>
    <row r="38" spans="2:6" x14ac:dyDescent="0.3">
      <c r="B38" s="99" t="s">
        <v>190</v>
      </c>
      <c r="C38" s="100"/>
      <c r="D38" s="100"/>
      <c r="E38" s="80"/>
    </row>
    <row r="39" spans="2:6" x14ac:dyDescent="0.3">
      <c r="B39" s="57" t="s">
        <v>202</v>
      </c>
      <c r="C39" s="31">
        <v>0.24673514477755962</v>
      </c>
      <c r="D39" s="31">
        <v>0.14027584729842785</v>
      </c>
      <c r="E39" s="66">
        <f t="shared" si="0"/>
        <v>0.23634015366042255</v>
      </c>
    </row>
    <row r="40" spans="2:6" x14ac:dyDescent="0.3">
      <c r="B40" s="57" t="s">
        <v>203</v>
      </c>
      <c r="C40" s="31">
        <v>0.30422281606321772</v>
      </c>
      <c r="D40" s="31">
        <v>0.15946775232304916</v>
      </c>
      <c r="E40" s="66">
        <f t="shared" si="0"/>
        <v>0.2900885165011281</v>
      </c>
    </row>
    <row r="41" spans="2:6" x14ac:dyDescent="0.3">
      <c r="B41" s="57" t="s">
        <v>204</v>
      </c>
      <c r="C41" s="31">
        <v>1.297737135503659E-2</v>
      </c>
      <c r="D41" s="31">
        <v>1.9230138411732576E-2</v>
      </c>
      <c r="E41" s="66">
        <f t="shared" si="0"/>
        <v>1.3587909462566584E-2</v>
      </c>
    </row>
    <row r="42" spans="2:6" ht="14.4" thickBot="1" x14ac:dyDescent="0.35">
      <c r="B42" s="69" t="s">
        <v>201</v>
      </c>
      <c r="C42" s="70">
        <v>0.43606466780418618</v>
      </c>
      <c r="D42" s="70">
        <v>0.6810262619667905</v>
      </c>
      <c r="E42" s="66">
        <f>SUMPRODUCT(C42:D42,$C$25:$D$25)/$E$25</f>
        <v>0.4599834203758828</v>
      </c>
    </row>
    <row r="43" spans="2:6" x14ac:dyDescent="0.3">
      <c r="B43" s="99" t="s">
        <v>191</v>
      </c>
      <c r="C43" s="100"/>
      <c r="D43" s="100"/>
      <c r="E43" s="66"/>
    </row>
    <row r="44" spans="2:6" x14ac:dyDescent="0.3">
      <c r="B44" s="57" t="s">
        <v>202</v>
      </c>
      <c r="C44" s="31">
        <v>0.20628986991728163</v>
      </c>
      <c r="D44" s="31">
        <v>0.14027584729842782</v>
      </c>
      <c r="E44" s="66">
        <f t="shared" si="0"/>
        <v>0.19984407142923521</v>
      </c>
    </row>
    <row r="45" spans="2:6" x14ac:dyDescent="0.3">
      <c r="B45" s="57" t="s">
        <v>203</v>
      </c>
      <c r="C45" s="31">
        <v>0.27342148302695662</v>
      </c>
      <c r="D45" s="31">
        <v>0.13700928372599744</v>
      </c>
      <c r="E45" s="66">
        <f t="shared" si="0"/>
        <v>0.2601018046749502</v>
      </c>
    </row>
    <row r="46" spans="2:6" x14ac:dyDescent="0.3">
      <c r="B46" s="57" t="s">
        <v>204</v>
      </c>
      <c r="C46" s="31">
        <v>7.0898267421960421E-3</v>
      </c>
      <c r="D46" s="31">
        <v>1.9230138411732569E-2</v>
      </c>
      <c r="E46" s="66">
        <f t="shared" si="0"/>
        <v>8.2752415904280147E-3</v>
      </c>
    </row>
    <row r="47" spans="2:6" ht="14.4" thickBot="1" x14ac:dyDescent="0.35">
      <c r="B47" s="69" t="s">
        <v>201</v>
      </c>
      <c r="C47" s="70">
        <v>0.51319882031356567</v>
      </c>
      <c r="D47" s="70">
        <v>0.70348473056384209</v>
      </c>
      <c r="E47" s="66">
        <f>SUMPRODUCT(C47:D47,$C$25:$D$25)/$E$25</f>
        <v>0.53177888230538639</v>
      </c>
    </row>
    <row r="48" spans="2:6" x14ac:dyDescent="0.3">
      <c r="B48" s="99" t="s">
        <v>253</v>
      </c>
      <c r="C48" s="100"/>
      <c r="D48" s="100"/>
      <c r="E48" s="66"/>
    </row>
    <row r="49" spans="2:5" x14ac:dyDescent="0.3">
      <c r="B49" s="57" t="s">
        <v>254</v>
      </c>
      <c r="C49" s="31">
        <v>0.43342590567739475</v>
      </c>
      <c r="D49" s="31">
        <v>0.18731791269197742</v>
      </c>
      <c r="E49" s="66">
        <f t="shared" si="0"/>
        <v>0.40939521543691737</v>
      </c>
    </row>
    <row r="50" spans="2:5" x14ac:dyDescent="0.3">
      <c r="B50" s="57" t="s">
        <v>255</v>
      </c>
      <c r="C50" s="31">
        <v>0.73076217077291561</v>
      </c>
      <c r="D50" s="31">
        <v>0.4965106135982521</v>
      </c>
      <c r="E50" s="66">
        <f t="shared" si="0"/>
        <v>0.70788917692770004</v>
      </c>
    </row>
    <row r="51" spans="2:5" x14ac:dyDescent="0.3">
      <c r="B51" s="57" t="s">
        <v>256</v>
      </c>
      <c r="C51" s="31">
        <v>0.31066394472142411</v>
      </c>
      <c r="D51" s="31">
        <v>0.13761940356958752</v>
      </c>
      <c r="E51" s="66">
        <f t="shared" si="0"/>
        <v>0.29376737945435566</v>
      </c>
    </row>
    <row r="52" spans="2:5" x14ac:dyDescent="0.3">
      <c r="B52" s="57" t="s">
        <v>257</v>
      </c>
      <c r="C52" s="31">
        <v>0.11007097838381283</v>
      </c>
      <c r="D52" s="31">
        <v>5.5111317302828415E-2</v>
      </c>
      <c r="E52" s="66">
        <f t="shared" si="0"/>
        <v>0.10470455945878013</v>
      </c>
    </row>
    <row r="53" spans="2:5" x14ac:dyDescent="0.3">
      <c r="B53" s="57" t="s">
        <v>260</v>
      </c>
      <c r="C53" s="31">
        <v>0.11438320861439595</v>
      </c>
      <c r="D53" s="31">
        <v>8.3137010208019765E-2</v>
      </c>
      <c r="E53" s="66">
        <f t="shared" si="0"/>
        <v>0.11133224019200662</v>
      </c>
    </row>
    <row r="54" spans="2:5" ht="14.4" thickBot="1" x14ac:dyDescent="0.35">
      <c r="B54" s="69" t="s">
        <v>258</v>
      </c>
      <c r="C54" s="70">
        <v>0.70994681703680107</v>
      </c>
      <c r="D54" s="70">
        <v>0.36258321851887398</v>
      </c>
      <c r="E54" s="66">
        <f t="shared" si="0"/>
        <v>0.67602923908435941</v>
      </c>
    </row>
    <row r="55" spans="2:5" ht="15.75" customHeight="1" x14ac:dyDescent="0.3">
      <c r="B55" s="99" t="s">
        <v>275</v>
      </c>
      <c r="C55" s="100"/>
      <c r="D55" s="100"/>
      <c r="E55" s="66"/>
    </row>
    <row r="56" spans="2:5" x14ac:dyDescent="0.3">
      <c r="B56" s="57" t="s">
        <v>262</v>
      </c>
      <c r="C56" s="31">
        <v>0.13027025480264334</v>
      </c>
      <c r="D56" s="31">
        <v>6.8431685762150571E-2</v>
      </c>
      <c r="E56" s="66">
        <f t="shared" si="0"/>
        <v>0.12423215957664023</v>
      </c>
    </row>
    <row r="57" spans="2:5" x14ac:dyDescent="0.3">
      <c r="B57" s="57" t="s">
        <v>263</v>
      </c>
      <c r="C57" s="31">
        <v>0.19199853114593018</v>
      </c>
      <c r="D57" s="31">
        <v>0.12120241869883291</v>
      </c>
      <c r="E57" s="66">
        <f t="shared" si="0"/>
        <v>0.18508579569264888</v>
      </c>
    </row>
    <row r="58" spans="2:5" x14ac:dyDescent="0.3">
      <c r="B58" s="57" t="s">
        <v>264</v>
      </c>
      <c r="C58" s="31">
        <v>7.9322973358669589E-3</v>
      </c>
      <c r="D58" s="31">
        <v>0</v>
      </c>
      <c r="E58" s="66">
        <f t="shared" si="0"/>
        <v>7.1577650752065857E-3</v>
      </c>
    </row>
    <row r="59" spans="2:5" x14ac:dyDescent="0.3">
      <c r="B59" s="57" t="s">
        <v>265</v>
      </c>
      <c r="C59" s="31">
        <v>0.21660744957592443</v>
      </c>
      <c r="D59" s="31">
        <v>0</v>
      </c>
      <c r="E59" s="66">
        <f t="shared" si="0"/>
        <v>0.1954572769976316</v>
      </c>
    </row>
    <row r="60" spans="2:5" x14ac:dyDescent="0.3">
      <c r="B60" s="57" t="s">
        <v>266</v>
      </c>
      <c r="C60" s="31">
        <v>3.835325350871388E-2</v>
      </c>
      <c r="D60" s="31">
        <v>0.13761337509507413</v>
      </c>
      <c r="E60" s="66">
        <f t="shared" si="0"/>
        <v>4.8045296445390358E-2</v>
      </c>
    </row>
    <row r="61" spans="2:5" x14ac:dyDescent="0.3">
      <c r="B61" s="57" t="s">
        <v>267</v>
      </c>
      <c r="C61" s="31">
        <v>1.296584212964383E-2</v>
      </c>
      <c r="D61" s="31">
        <v>2.2726466045600469E-2</v>
      </c>
      <c r="E61" s="66">
        <f t="shared" si="0"/>
        <v>1.3918897440984516E-2</v>
      </c>
    </row>
    <row r="62" spans="2:5" ht="14.4" thickBot="1" x14ac:dyDescent="0.35">
      <c r="B62" s="69" t="s">
        <v>261</v>
      </c>
      <c r="C62" s="70">
        <v>0.40187237150127725</v>
      </c>
      <c r="D62" s="70">
        <v>0.65002605439834182</v>
      </c>
      <c r="E62" s="66">
        <f>SUMPRODUCT(C62:D62,$C$25:$D$25)/$E$25</f>
        <v>0.42610280877149759</v>
      </c>
    </row>
    <row r="63" spans="2:5" ht="27.6" x14ac:dyDescent="0.3">
      <c r="B63" s="99" t="s">
        <v>194</v>
      </c>
      <c r="C63" s="100"/>
      <c r="D63" s="100"/>
      <c r="E63" s="66"/>
    </row>
    <row r="64" spans="2:5" x14ac:dyDescent="0.3">
      <c r="B64" s="57" t="s">
        <v>195</v>
      </c>
      <c r="C64" s="31">
        <v>0.47100205804834733</v>
      </c>
      <c r="D64" s="31">
        <v>0.36007422649582393</v>
      </c>
      <c r="E64" s="66">
        <f t="shared" si="0"/>
        <v>0.46017074644911576</v>
      </c>
    </row>
    <row r="65" spans="2:5" x14ac:dyDescent="0.3">
      <c r="B65" s="57" t="s">
        <v>196</v>
      </c>
      <c r="C65" s="31">
        <v>0.16320507765569353</v>
      </c>
      <c r="D65" s="31">
        <v>2.1739130434782608E-2</v>
      </c>
      <c r="E65" s="66">
        <f t="shared" si="0"/>
        <v>0.14939193686329813</v>
      </c>
    </row>
    <row r="66" spans="2:5" x14ac:dyDescent="0.3">
      <c r="B66" s="57" t="s">
        <v>197</v>
      </c>
      <c r="C66" s="31">
        <v>9.0859488050684986E-2</v>
      </c>
      <c r="D66" s="31">
        <v>0</v>
      </c>
      <c r="E66" s="66">
        <f t="shared" si="0"/>
        <v>8.1987707064344828E-2</v>
      </c>
    </row>
    <row r="67" spans="2:5" ht="14.4" thickBot="1" x14ac:dyDescent="0.35">
      <c r="B67" s="69" t="s">
        <v>193</v>
      </c>
      <c r="C67" s="70">
        <v>0.27493337624527414</v>
      </c>
      <c r="D67" s="70">
        <v>0.61818664306939353</v>
      </c>
      <c r="E67" s="66">
        <f>SUMPRODUCT(C67:D67,$C$25:$D$25)/$E$25</f>
        <v>0.30844960962324114</v>
      </c>
    </row>
    <row r="68" spans="2:5" x14ac:dyDescent="0.3">
      <c r="B68" s="99" t="s">
        <v>102</v>
      </c>
      <c r="C68" s="138">
        <v>0.54082329598836809</v>
      </c>
      <c r="D68" s="138">
        <v>0.44192379211952404</v>
      </c>
      <c r="E68" s="66">
        <f t="shared" si="0"/>
        <v>0.53116646479983398</v>
      </c>
    </row>
    <row r="69" spans="2:5" x14ac:dyDescent="0.3">
      <c r="B69" s="99" t="s">
        <v>192</v>
      </c>
      <c r="C69" s="100"/>
      <c r="D69" s="100"/>
      <c r="E69" s="66"/>
    </row>
    <row r="70" spans="2:5" x14ac:dyDescent="0.3">
      <c r="B70" s="57" t="s">
        <v>193</v>
      </c>
      <c r="C70" s="31">
        <v>0.58301297088194826</v>
      </c>
      <c r="D70" s="31">
        <v>0.78648529379008791</v>
      </c>
      <c r="E70" s="66">
        <f t="shared" si="0"/>
        <v>0.60288059202258137</v>
      </c>
    </row>
    <row r="71" spans="2:5" x14ac:dyDescent="0.3">
      <c r="B71" s="57" t="s">
        <v>198</v>
      </c>
      <c r="C71" s="31">
        <v>9.9928566623065915E-2</v>
      </c>
      <c r="D71" s="31">
        <v>0.11763727400355238</v>
      </c>
      <c r="E71" s="66">
        <f t="shared" si="0"/>
        <v>0.10165769559794215</v>
      </c>
    </row>
    <row r="72" spans="2:5" x14ac:dyDescent="0.3">
      <c r="B72" s="57" t="s">
        <v>199</v>
      </c>
      <c r="C72" s="31">
        <v>6.0606042459629403E-2</v>
      </c>
      <c r="D72" s="31">
        <v>1.9230138411732579E-2</v>
      </c>
      <c r="E72" s="66">
        <f t="shared" si="0"/>
        <v>5.6565980527737432E-2</v>
      </c>
    </row>
    <row r="73" spans="2:5" ht="14.4" thickBot="1" x14ac:dyDescent="0.35">
      <c r="B73" s="69" t="s">
        <v>200</v>
      </c>
      <c r="C73" s="70">
        <v>0.25645242003535651</v>
      </c>
      <c r="D73" s="70">
        <v>7.6647293794627286E-2</v>
      </c>
      <c r="E73" s="66">
        <f t="shared" si="0"/>
        <v>0.23889573185173901</v>
      </c>
    </row>
    <row r="74" spans="2:5" ht="14.4" thickBot="1" x14ac:dyDescent="0.35">
      <c r="B74" s="69" t="s">
        <v>259</v>
      </c>
      <c r="C74" s="128">
        <v>0.30589271754189573</v>
      </c>
      <c r="D74" s="128">
        <v>0.13209216499850013</v>
      </c>
      <c r="E74" s="66">
        <f t="shared" si="0"/>
        <v>0.28892233315441418</v>
      </c>
    </row>
    <row r="75" spans="2:5" x14ac:dyDescent="0.3">
      <c r="B75" s="99" t="s">
        <v>268</v>
      </c>
      <c r="C75" s="100"/>
      <c r="D75" s="100"/>
      <c r="E75" s="66"/>
    </row>
    <row r="76" spans="2:5" x14ac:dyDescent="0.3">
      <c r="B76" s="57" t="s">
        <v>269</v>
      </c>
      <c r="C76" s="31">
        <v>0.78558877133300853</v>
      </c>
      <c r="D76" s="31">
        <v>0.51410714040782468</v>
      </c>
      <c r="E76" s="66">
        <f t="shared" si="0"/>
        <v>0.75908052631583323</v>
      </c>
    </row>
    <row r="77" spans="2:5" x14ac:dyDescent="0.3">
      <c r="B77" s="57" t="s">
        <v>271</v>
      </c>
      <c r="C77" s="31">
        <v>0.13142281885682305</v>
      </c>
      <c r="D77" s="31">
        <v>0.25384429149795401</v>
      </c>
      <c r="E77" s="66">
        <f t="shared" si="0"/>
        <v>0.14337640253419837</v>
      </c>
    </row>
    <row r="78" spans="2:5" x14ac:dyDescent="0.3">
      <c r="B78" s="57" t="s">
        <v>270</v>
      </c>
      <c r="C78" s="31">
        <v>4.7688019951536622E-3</v>
      </c>
      <c r="D78" s="31">
        <v>1.4339421690833376E-2</v>
      </c>
      <c r="E78" s="66">
        <f t="shared" si="0"/>
        <v>5.7033047495193764E-3</v>
      </c>
    </row>
    <row r="79" spans="2:5" x14ac:dyDescent="0.3">
      <c r="B79" s="57" t="s">
        <v>272</v>
      </c>
      <c r="C79" s="31">
        <v>2.44389346607089E-2</v>
      </c>
      <c r="D79" s="31">
        <v>0.14978402265325116</v>
      </c>
      <c r="E79" s="66">
        <f t="shared" si="0"/>
        <v>3.667798852554064E-2</v>
      </c>
    </row>
    <row r="80" spans="2:5" x14ac:dyDescent="0.3">
      <c r="B80" s="57" t="s">
        <v>274</v>
      </c>
      <c r="C80" s="31">
        <v>5.268952659486973E-2</v>
      </c>
      <c r="D80" s="31">
        <v>5.0657673550727235E-2</v>
      </c>
      <c r="E80" s="66">
        <f t="shared" si="0"/>
        <v>5.2491130636552141E-2</v>
      </c>
    </row>
    <row r="81" spans="2:8" ht="14.4" thickBot="1" x14ac:dyDescent="0.35">
      <c r="B81" s="69" t="s">
        <v>273</v>
      </c>
      <c r="C81" s="70">
        <v>1.0911465594361455E-3</v>
      </c>
      <c r="D81" s="70">
        <v>1.7267450199409562E-2</v>
      </c>
      <c r="E81" s="66">
        <f t="shared" si="0"/>
        <v>2.6706472383561507E-3</v>
      </c>
    </row>
    <row r="82" spans="2:8" x14ac:dyDescent="0.3">
      <c r="B82" s="120" t="s">
        <v>89</v>
      </c>
      <c r="C82" s="119">
        <v>19060.416576255826</v>
      </c>
      <c r="D82" s="119">
        <v>3146.0924580214551</v>
      </c>
      <c r="E82" s="137">
        <f>SUM(C82:D82)</f>
        <v>22206.509034277282</v>
      </c>
    </row>
    <row r="83" spans="2:8" ht="14.4" thickBot="1" x14ac:dyDescent="0.35">
      <c r="B83" s="69" t="s">
        <v>93</v>
      </c>
      <c r="C83" s="72">
        <v>38582.313959945619</v>
      </c>
      <c r="D83" s="72">
        <v>3376.9176392291297</v>
      </c>
      <c r="E83" s="137">
        <f>SUM(C83:D83)</f>
        <v>41959.231599174745</v>
      </c>
    </row>
    <row r="84" spans="2:8" x14ac:dyDescent="0.3">
      <c r="B84" s="57" t="s">
        <v>208</v>
      </c>
      <c r="C84" s="31">
        <v>0.82639394329067051</v>
      </c>
      <c r="D84" s="31">
        <v>0.73395453803298261</v>
      </c>
      <c r="E84" s="66">
        <f t="shared" si="0"/>
        <v>0.81736789465724358</v>
      </c>
    </row>
    <row r="85" spans="2:8" ht="14.4" thickBot="1" x14ac:dyDescent="0.35">
      <c r="B85" s="69" t="s">
        <v>209</v>
      </c>
      <c r="C85" s="70">
        <v>5.3125863475878235E-2</v>
      </c>
      <c r="D85" s="70">
        <v>7.2912633254091919E-2</v>
      </c>
      <c r="E85" s="66">
        <f t="shared" si="0"/>
        <v>5.5057900422878427E-2</v>
      </c>
    </row>
    <row r="86" spans="2:8" x14ac:dyDescent="0.3">
      <c r="B86" s="105" t="s">
        <v>210</v>
      </c>
      <c r="C86" s="35"/>
      <c r="D86" s="35"/>
      <c r="E86" s="6"/>
      <c r="F86" s="6"/>
    </row>
    <row r="87" spans="2:8" x14ac:dyDescent="0.3">
      <c r="C87" s="6"/>
      <c r="D87" s="6"/>
      <c r="E87" s="6"/>
      <c r="F87" s="6"/>
      <c r="G87" s="6"/>
      <c r="H87" s="6"/>
    </row>
    <row r="88" spans="2:8" x14ac:dyDescent="0.3">
      <c r="C88" s="6"/>
      <c r="D88" s="6"/>
      <c r="E88" s="6"/>
      <c r="F88" s="6"/>
      <c r="G88" s="6"/>
      <c r="H88" s="6"/>
    </row>
    <row r="89" spans="2:8" ht="14.4" x14ac:dyDescent="0.3">
      <c r="B89" s="268" t="s">
        <v>104</v>
      </c>
      <c r="C89" s="268"/>
      <c r="D89" s="268"/>
      <c r="E89" s="268"/>
      <c r="F89" s="268"/>
      <c r="G89" s="268"/>
      <c r="H89" s="268"/>
    </row>
    <row r="90" spans="2:8" ht="15" thickBot="1" x14ac:dyDescent="0.35">
      <c r="B90" s="38"/>
      <c r="C90" s="38"/>
      <c r="D90" s="38"/>
      <c r="E90" s="38"/>
      <c r="F90" s="38"/>
      <c r="G90" s="38"/>
      <c r="H90" s="38"/>
    </row>
    <row r="91" spans="2:8" ht="15" thickBot="1" x14ac:dyDescent="0.35">
      <c r="B91" s="19" t="s">
        <v>33</v>
      </c>
      <c r="C91" s="77" t="s">
        <v>245</v>
      </c>
      <c r="D91" s="77" t="s">
        <v>246</v>
      </c>
      <c r="E91" s="77" t="s">
        <v>247</v>
      </c>
      <c r="F91" s="77" t="s">
        <v>248</v>
      </c>
      <c r="G91" s="77" t="s">
        <v>249</v>
      </c>
      <c r="H91" s="123" t="s">
        <v>1</v>
      </c>
    </row>
    <row r="92" spans="2:8" ht="15" thickTop="1" thickBot="1" x14ac:dyDescent="0.35">
      <c r="B92" s="81" t="s">
        <v>57</v>
      </c>
      <c r="C92" s="82">
        <v>444.50690209230385</v>
      </c>
      <c r="D92" s="82">
        <v>441.78887736118099</v>
      </c>
      <c r="E92" s="82">
        <v>452.32651913379618</v>
      </c>
      <c r="F92" s="82">
        <v>440.2434737287864</v>
      </c>
      <c r="G92" s="82">
        <v>442.13422768393247</v>
      </c>
      <c r="H92" s="80">
        <f>SUM(C92:G92)</f>
        <v>2220.9999999999995</v>
      </c>
    </row>
    <row r="93" spans="2:8" ht="14.4" thickTop="1" x14ac:dyDescent="0.3">
      <c r="B93" s="57" t="s">
        <v>91</v>
      </c>
      <c r="C93" s="16">
        <v>10492.052325296589</v>
      </c>
      <c r="D93" s="16">
        <v>17670.346341690507</v>
      </c>
      <c r="E93" s="16">
        <v>26103.333960898432</v>
      </c>
      <c r="F93" s="16">
        <v>47209.895379212161</v>
      </c>
      <c r="G93" s="16">
        <v>140277.66309500471</v>
      </c>
      <c r="H93" s="80">
        <v>241753.2911021024</v>
      </c>
    </row>
    <row r="94" spans="2:8" x14ac:dyDescent="0.3">
      <c r="B94" s="57" t="s">
        <v>90</v>
      </c>
      <c r="C94" s="16">
        <v>4316.8212829285512</v>
      </c>
      <c r="D94" s="16">
        <v>5933.1543024442763</v>
      </c>
      <c r="E94" s="16">
        <v>9426.8777190633846</v>
      </c>
      <c r="F94" s="16">
        <v>14099.037200273538</v>
      </c>
      <c r="G94" s="16">
        <v>45312.558290000001</v>
      </c>
      <c r="H94" s="80">
        <v>79088.448794709751</v>
      </c>
    </row>
    <row r="95" spans="2:8" ht="14.4" thickBot="1" x14ac:dyDescent="0.35">
      <c r="B95" s="115" t="s">
        <v>95</v>
      </c>
      <c r="C95" s="116">
        <v>14808.87360822514</v>
      </c>
      <c r="D95" s="116">
        <v>23603.500644134783</v>
      </c>
      <c r="E95" s="116">
        <v>35530.211679961816</v>
      </c>
      <c r="F95" s="116">
        <v>61308.9325794857</v>
      </c>
      <c r="G95" s="116">
        <v>185590.2213850047</v>
      </c>
      <c r="H95" s="80">
        <v>320841.73989681213</v>
      </c>
    </row>
    <row r="96" spans="2:8" x14ac:dyDescent="0.3">
      <c r="B96" s="120" t="s">
        <v>87</v>
      </c>
      <c r="C96" s="119">
        <v>8023.5297303473053</v>
      </c>
      <c r="D96" s="119">
        <v>12858.852065852478</v>
      </c>
      <c r="E96" s="119">
        <v>21093.84316881379</v>
      </c>
      <c r="F96" s="119">
        <v>36234.206942391305</v>
      </c>
      <c r="G96" s="119">
        <v>107435.59421863762</v>
      </c>
      <c r="H96" s="136">
        <v>185646.0261260425</v>
      </c>
    </row>
    <row r="97" spans="2:8" x14ac:dyDescent="0.3">
      <c r="B97" s="57" t="s">
        <v>86</v>
      </c>
      <c r="C97" s="16">
        <v>2708.2121354485298</v>
      </c>
      <c r="D97" s="16">
        <v>4781.5778159171305</v>
      </c>
      <c r="E97" s="16">
        <v>9014.491408174883</v>
      </c>
      <c r="F97" s="16">
        <v>12503.152239929521</v>
      </c>
      <c r="G97" s="16">
        <v>41920.926811895552</v>
      </c>
      <c r="H97" s="80">
        <v>70928.360411365618</v>
      </c>
    </row>
    <row r="98" spans="2:8" ht="14.4" thickBot="1" x14ac:dyDescent="0.35">
      <c r="B98" s="115" t="s">
        <v>94</v>
      </c>
      <c r="C98" s="116">
        <v>10731.741865795835</v>
      </c>
      <c r="D98" s="116">
        <v>17640.429881769607</v>
      </c>
      <c r="E98" s="116">
        <v>30108.334576988673</v>
      </c>
      <c r="F98" s="116">
        <v>48737.359182320826</v>
      </c>
      <c r="G98" s="116">
        <v>149356.52103053319</v>
      </c>
      <c r="H98" s="80">
        <v>256574.38653740811</v>
      </c>
    </row>
    <row r="99" spans="2:8" ht="14.4" thickBot="1" x14ac:dyDescent="0.35">
      <c r="B99" s="122" t="s">
        <v>88</v>
      </c>
      <c r="C99" s="118">
        <v>9804.5107260813784</v>
      </c>
      <c r="D99" s="118">
        <v>15579.605939171783</v>
      </c>
      <c r="E99" s="118">
        <v>26086.687626992923</v>
      </c>
      <c r="F99" s="118">
        <v>42783.426619702885</v>
      </c>
      <c r="G99" s="118">
        <v>136143.07035114389</v>
      </c>
      <c r="H99" s="80">
        <v>230397.30126309287</v>
      </c>
    </row>
    <row r="100" spans="2:8" ht="14.4" thickBot="1" x14ac:dyDescent="0.35">
      <c r="B100" s="69" t="s">
        <v>103</v>
      </c>
      <c r="C100" s="72">
        <v>26.567134990211237</v>
      </c>
      <c r="D100" s="72">
        <v>23.234111030606343</v>
      </c>
      <c r="E100" s="72">
        <v>21.991242249621642</v>
      </c>
      <c r="F100" s="72">
        <v>20.733099495437823</v>
      </c>
      <c r="G100" s="72">
        <v>19.496754723154993</v>
      </c>
      <c r="H100" s="80">
        <v>22.363189334583041</v>
      </c>
    </row>
    <row r="101" spans="2:8" x14ac:dyDescent="0.3">
      <c r="B101" s="99" t="s">
        <v>215</v>
      </c>
      <c r="C101" s="100"/>
      <c r="D101" s="100"/>
      <c r="E101" s="100"/>
      <c r="F101" s="100"/>
      <c r="G101" s="100"/>
      <c r="H101" s="80"/>
    </row>
    <row r="102" spans="2:8" x14ac:dyDescent="0.3">
      <c r="B102" s="57" t="s">
        <v>217</v>
      </c>
      <c r="C102" s="31">
        <v>0.28886323088862903</v>
      </c>
      <c r="D102" s="31">
        <v>0.29581582573573684</v>
      </c>
      <c r="E102" s="31">
        <v>0.35575059825200378</v>
      </c>
      <c r="F102" s="31">
        <v>0.43571106982598851</v>
      </c>
      <c r="G102" s="31">
        <v>0.52126921443930996</v>
      </c>
      <c r="H102" s="66">
        <v>0.46042216290976284</v>
      </c>
    </row>
    <row r="103" spans="2:8" x14ac:dyDescent="0.3">
      <c r="B103" s="57" t="s">
        <v>218</v>
      </c>
      <c r="C103" s="31">
        <v>0.20568395810371654</v>
      </c>
      <c r="D103" s="31">
        <v>0.22047279946305703</v>
      </c>
      <c r="E103" s="31">
        <v>0.21483377576615498</v>
      </c>
      <c r="F103" s="31">
        <v>0.19814114486680309</v>
      </c>
      <c r="G103" s="31">
        <v>0.21230963742793776</v>
      </c>
      <c r="H103" s="66">
        <v>0.21022295986261011</v>
      </c>
    </row>
    <row r="104" spans="2:8" x14ac:dyDescent="0.3">
      <c r="B104" s="57" t="s">
        <v>216</v>
      </c>
      <c r="C104" s="31">
        <v>0.34291714529835532</v>
      </c>
      <c r="D104" s="31">
        <v>0.27103068303334232</v>
      </c>
      <c r="E104" s="31">
        <v>0.28228433792693786</v>
      </c>
      <c r="F104" s="31">
        <v>0.25330524658624903</v>
      </c>
      <c r="G104" s="31">
        <v>0.21737625507875974</v>
      </c>
      <c r="H104" s="66">
        <v>0.24073248856254498</v>
      </c>
    </row>
    <row r="105" spans="2:8" ht="14.4" thickBot="1" x14ac:dyDescent="0.35">
      <c r="B105" s="69" t="s">
        <v>219</v>
      </c>
      <c r="C105" s="70">
        <v>0.16253566570929917</v>
      </c>
      <c r="D105" s="70">
        <v>0.21268069176786372</v>
      </c>
      <c r="E105" s="70">
        <v>0.14713128805490339</v>
      </c>
      <c r="F105" s="70">
        <v>0.11284253872095941</v>
      </c>
      <c r="G105" s="70">
        <v>4.9044893053992608E-2</v>
      </c>
      <c r="H105" s="66">
        <v>8.8622388665082083E-2</v>
      </c>
    </row>
    <row r="106" spans="2:8" x14ac:dyDescent="0.3">
      <c r="B106" s="99" t="s">
        <v>189</v>
      </c>
      <c r="C106" s="100"/>
      <c r="D106" s="100"/>
      <c r="E106" s="100"/>
      <c r="F106" s="100"/>
      <c r="G106" s="100"/>
      <c r="H106" s="80"/>
    </row>
    <row r="107" spans="2:8" x14ac:dyDescent="0.3">
      <c r="B107" s="57" t="s">
        <v>207</v>
      </c>
      <c r="C107" s="31">
        <v>0.82433384021980238</v>
      </c>
      <c r="D107" s="31">
        <v>0.91231131830775058</v>
      </c>
      <c r="E107" s="31">
        <v>0.58234008616552768</v>
      </c>
      <c r="F107" s="31">
        <v>0.56995619546168319</v>
      </c>
      <c r="G107" s="31">
        <v>0.21563764763639012</v>
      </c>
      <c r="H107" s="66">
        <v>0.62095417335117264</v>
      </c>
    </row>
    <row r="108" spans="2:8" x14ac:dyDescent="0.3">
      <c r="B108" s="57" t="s">
        <v>206</v>
      </c>
      <c r="C108" s="31">
        <v>4.1534108550394855E-2</v>
      </c>
      <c r="D108" s="31">
        <v>0</v>
      </c>
      <c r="E108" s="31">
        <v>0.16687942523407281</v>
      </c>
      <c r="F108" s="31">
        <v>0.20739228516275893</v>
      </c>
      <c r="G108" s="31">
        <v>0.13519014389700826</v>
      </c>
      <c r="H108" s="66">
        <v>0.11032034100002958</v>
      </c>
    </row>
    <row r="109" spans="2:8" x14ac:dyDescent="0.3">
      <c r="B109" s="57" t="s">
        <v>205</v>
      </c>
      <c r="C109" s="31">
        <v>2.2797441021983077E-2</v>
      </c>
      <c r="D109" s="31">
        <v>5.0507784545900984E-2</v>
      </c>
      <c r="E109" s="31">
        <v>0.14467936567609407</v>
      </c>
      <c r="F109" s="31">
        <v>0.19788151022333761</v>
      </c>
      <c r="G109" s="31">
        <v>0.64917220846660173</v>
      </c>
      <c r="H109" s="66">
        <v>0.21252904441930454</v>
      </c>
    </row>
    <row r="110" spans="2:8" ht="14.4" thickBot="1" x14ac:dyDescent="0.35">
      <c r="B110" s="69" t="s">
        <v>188</v>
      </c>
      <c r="C110" s="70">
        <v>0.11133461020781966</v>
      </c>
      <c r="D110" s="70">
        <v>3.7180897146348472E-2</v>
      </c>
      <c r="E110" s="70">
        <v>0.1061011229243055</v>
      </c>
      <c r="F110" s="70">
        <v>2.4770009152220242E-2</v>
      </c>
      <c r="G110" s="70">
        <v>0</v>
      </c>
      <c r="H110" s="66">
        <v>5.6196441229493153E-2</v>
      </c>
    </row>
    <row r="111" spans="2:8" x14ac:dyDescent="0.3">
      <c r="B111" s="99" t="s">
        <v>190</v>
      </c>
      <c r="C111" s="100"/>
      <c r="D111" s="100"/>
      <c r="E111" s="100"/>
      <c r="F111" s="100"/>
      <c r="G111" s="100"/>
      <c r="H111" s="80"/>
    </row>
    <row r="112" spans="2:8" x14ac:dyDescent="0.3">
      <c r="B112" s="57" t="s">
        <v>202</v>
      </c>
      <c r="C112" s="31">
        <v>7.4618874835024274E-2</v>
      </c>
      <c r="D112" s="31">
        <v>0.29541469137378162</v>
      </c>
      <c r="E112" s="31">
        <v>0.16163976832388935</v>
      </c>
      <c r="F112" s="31">
        <v>0.39893001255756205</v>
      </c>
      <c r="G112" s="31">
        <v>0.30664655674832875</v>
      </c>
      <c r="H112" s="66">
        <v>0.24673514477755962</v>
      </c>
    </row>
    <row r="113" spans="2:8" x14ac:dyDescent="0.3">
      <c r="B113" s="57" t="s">
        <v>203</v>
      </c>
      <c r="C113" s="31">
        <v>0.12446577597216213</v>
      </c>
      <c r="D113" s="31">
        <v>0.15832293576338438</v>
      </c>
      <c r="E113" s="31">
        <v>0.31028581648058851</v>
      </c>
      <c r="F113" s="31">
        <v>0.39052982091618205</v>
      </c>
      <c r="G113" s="31">
        <v>0.53858973759713369</v>
      </c>
      <c r="H113" s="66">
        <v>0.30422281606321772</v>
      </c>
    </row>
    <row r="114" spans="2:8" x14ac:dyDescent="0.3">
      <c r="B114" s="57" t="s">
        <v>204</v>
      </c>
      <c r="C114" s="31">
        <v>2.2797441021983077E-2</v>
      </c>
      <c r="D114" s="31">
        <v>1.6941375571559267E-2</v>
      </c>
      <c r="E114" s="31">
        <v>2.2293240812454422E-2</v>
      </c>
      <c r="F114" s="31">
        <v>0</v>
      </c>
      <c r="G114" s="31">
        <v>2.5349464335104096E-3</v>
      </c>
      <c r="H114" s="66">
        <v>1.297737135503659E-2</v>
      </c>
    </row>
    <row r="115" spans="2:8" ht="14.4" thickBot="1" x14ac:dyDescent="0.35">
      <c r="B115" s="69" t="s">
        <v>201</v>
      </c>
      <c r="C115" s="70">
        <v>0.77811790817083049</v>
      </c>
      <c r="D115" s="70">
        <v>0.5293209972912748</v>
      </c>
      <c r="E115" s="70">
        <v>0.5057811743830678</v>
      </c>
      <c r="F115" s="70">
        <v>0.2105401665262559</v>
      </c>
      <c r="G115" s="70">
        <v>0.15222875922102713</v>
      </c>
      <c r="H115" s="66">
        <v>0.43606466780418618</v>
      </c>
    </row>
    <row r="116" spans="2:8" x14ac:dyDescent="0.3">
      <c r="B116" s="99" t="s">
        <v>191</v>
      </c>
      <c r="C116" s="100"/>
      <c r="D116" s="100"/>
      <c r="E116" s="100"/>
      <c r="F116" s="100"/>
      <c r="G116" s="100"/>
      <c r="H116" s="80"/>
    </row>
    <row r="117" spans="2:8" x14ac:dyDescent="0.3">
      <c r="B117" s="57" t="s">
        <v>202</v>
      </c>
      <c r="C117" s="31">
        <v>8.517498231374146E-2</v>
      </c>
      <c r="D117" s="31">
        <v>0.16838744576025724</v>
      </c>
      <c r="E117" s="31">
        <v>0.12450829120465301</v>
      </c>
      <c r="F117" s="31">
        <v>0.37782758153192014</v>
      </c>
      <c r="G117" s="31">
        <v>0.2787902322236715</v>
      </c>
      <c r="H117" s="75">
        <v>0.20628986991728163</v>
      </c>
    </row>
    <row r="118" spans="2:8" x14ac:dyDescent="0.3">
      <c r="B118" s="57" t="s">
        <v>203</v>
      </c>
      <c r="C118" s="31">
        <v>0.1224937776085651</v>
      </c>
      <c r="D118" s="31">
        <v>0.14834208562574297</v>
      </c>
      <c r="E118" s="31">
        <v>0.2065204118073504</v>
      </c>
      <c r="F118" s="31">
        <v>0.33420265651749198</v>
      </c>
      <c r="G118" s="31">
        <v>0.55806288640772217</v>
      </c>
      <c r="H118" s="66">
        <v>0.27342148302695662</v>
      </c>
    </row>
    <row r="119" spans="2:8" x14ac:dyDescent="0.3">
      <c r="B119" s="57" t="s">
        <v>204</v>
      </c>
      <c r="C119" s="31">
        <v>0</v>
      </c>
      <c r="D119" s="31">
        <v>1.6941375571559267E-2</v>
      </c>
      <c r="E119" s="31">
        <v>0</v>
      </c>
      <c r="F119" s="31">
        <v>0</v>
      </c>
      <c r="G119" s="31">
        <v>1.8686619090730813E-2</v>
      </c>
      <c r="H119" s="66">
        <v>7.0898267421960421E-3</v>
      </c>
    </row>
    <row r="120" spans="2:8" ht="14.4" thickBot="1" x14ac:dyDescent="0.35">
      <c r="B120" s="69" t="s">
        <v>201</v>
      </c>
      <c r="C120" s="70">
        <v>0.79233124007769351</v>
      </c>
      <c r="D120" s="70">
        <v>0.66632909304244059</v>
      </c>
      <c r="E120" s="70">
        <v>0.66897129698799673</v>
      </c>
      <c r="F120" s="70">
        <v>0.28796976195058799</v>
      </c>
      <c r="G120" s="70">
        <v>0.14446026227787548</v>
      </c>
      <c r="H120" s="66">
        <v>0.51319882031356567</v>
      </c>
    </row>
    <row r="121" spans="2:8" x14ac:dyDescent="0.3">
      <c r="B121" s="99" t="s">
        <v>253</v>
      </c>
      <c r="C121" s="100"/>
      <c r="D121" s="100"/>
      <c r="E121" s="100"/>
      <c r="F121" s="100"/>
      <c r="G121" s="100"/>
      <c r="H121" s="75"/>
    </row>
    <row r="122" spans="2:8" x14ac:dyDescent="0.3">
      <c r="B122" s="57" t="s">
        <v>254</v>
      </c>
      <c r="C122" s="31">
        <v>0.1401521258660198</v>
      </c>
      <c r="D122" s="31">
        <v>0.20756425004335738</v>
      </c>
      <c r="E122" s="31">
        <v>0.35943166478980598</v>
      </c>
      <c r="F122" s="31">
        <v>0.64348316715693754</v>
      </c>
      <c r="G122" s="31">
        <v>0.82049977337536462</v>
      </c>
      <c r="H122" s="75">
        <v>0.43342590567739475</v>
      </c>
    </row>
    <row r="123" spans="2:8" x14ac:dyDescent="0.3">
      <c r="B123" s="57" t="s">
        <v>255</v>
      </c>
      <c r="C123" s="31">
        <v>0.4875766967385266</v>
      </c>
      <c r="D123" s="31">
        <v>0.65083805104669656</v>
      </c>
      <c r="E123" s="31">
        <v>0.86630172510321335</v>
      </c>
      <c r="F123" s="31">
        <v>0.77204336402531437</v>
      </c>
      <c r="G123" s="31">
        <v>0.87534563454904468</v>
      </c>
      <c r="H123" s="66">
        <v>0.73076217077291561</v>
      </c>
    </row>
    <row r="124" spans="2:8" x14ac:dyDescent="0.3">
      <c r="B124" s="57" t="s">
        <v>256</v>
      </c>
      <c r="C124" s="31">
        <v>0</v>
      </c>
      <c r="D124" s="31">
        <v>0.14354841390551135</v>
      </c>
      <c r="E124" s="31">
        <v>0.17004799043313645</v>
      </c>
      <c r="F124" s="31">
        <v>0.55433204592924512</v>
      </c>
      <c r="G124" s="31">
        <v>0.6912114655847561</v>
      </c>
      <c r="H124" s="66">
        <v>0.31066394472142411</v>
      </c>
    </row>
    <row r="125" spans="2:8" x14ac:dyDescent="0.3">
      <c r="B125" s="57" t="s">
        <v>257</v>
      </c>
      <c r="C125" s="31">
        <v>0</v>
      </c>
      <c r="D125" s="31">
        <v>3.3882751143118534E-2</v>
      </c>
      <c r="E125" s="31">
        <v>8.5384027003110638E-2</v>
      </c>
      <c r="F125" s="31">
        <v>0.11169040297720767</v>
      </c>
      <c r="G125" s="31">
        <v>0.32050490736837012</v>
      </c>
      <c r="H125" s="66">
        <v>0.11007097838381283</v>
      </c>
    </row>
    <row r="126" spans="2:8" x14ac:dyDescent="0.3">
      <c r="B126" s="57" t="s">
        <v>260</v>
      </c>
      <c r="C126" s="31">
        <v>3.3084766284629426E-2</v>
      </c>
      <c r="D126" s="31">
        <v>6.7902745050563582E-2</v>
      </c>
      <c r="E126" s="31">
        <v>7.3707636661734202E-2</v>
      </c>
      <c r="F126" s="31">
        <v>9.6197818557597251E-2</v>
      </c>
      <c r="G126" s="31">
        <v>0.30228295607809558</v>
      </c>
      <c r="H126" s="66">
        <v>0.11438320861439595</v>
      </c>
    </row>
    <row r="127" spans="2:8" ht="14.4" thickBot="1" x14ac:dyDescent="0.35">
      <c r="B127" s="69" t="s">
        <v>258</v>
      </c>
      <c r="C127" s="70">
        <v>0.27572120386678373</v>
      </c>
      <c r="D127" s="70">
        <v>0.7494433490311827</v>
      </c>
      <c r="E127" s="70">
        <v>0.71673490100334736</v>
      </c>
      <c r="F127" s="70">
        <v>0.8830287455284177</v>
      </c>
      <c r="G127" s="70">
        <v>0.92775065969183257</v>
      </c>
      <c r="H127" s="66">
        <v>0.70994681703680107</v>
      </c>
    </row>
    <row r="128" spans="2:8" x14ac:dyDescent="0.3">
      <c r="B128" s="99" t="s">
        <v>275</v>
      </c>
      <c r="C128" s="100"/>
      <c r="D128" s="100"/>
      <c r="E128" s="100"/>
      <c r="F128" s="100"/>
      <c r="G128" s="100"/>
      <c r="H128" s="80"/>
    </row>
    <row r="129" spans="2:8" x14ac:dyDescent="0.3">
      <c r="B129" s="57" t="s">
        <v>262</v>
      </c>
      <c r="C129" s="31">
        <v>0.10739654166604788</v>
      </c>
      <c r="D129" s="31">
        <v>0.14541827862647486</v>
      </c>
      <c r="E129" s="31">
        <v>0.12512303228132865</v>
      </c>
      <c r="F129" s="31">
        <v>0.13321857954401903</v>
      </c>
      <c r="G129" s="31">
        <v>0.14046068830600833</v>
      </c>
      <c r="H129" s="66">
        <v>0.13027025480264334</v>
      </c>
    </row>
    <row r="130" spans="2:8" x14ac:dyDescent="0.3">
      <c r="B130" s="57" t="s">
        <v>263</v>
      </c>
      <c r="C130" s="31">
        <v>0.11825974859837088</v>
      </c>
      <c r="D130" s="31">
        <v>0.18796921135298009</v>
      </c>
      <c r="E130" s="31">
        <v>0.16948756853536248</v>
      </c>
      <c r="F130" s="31">
        <v>0.28843434121288908</v>
      </c>
      <c r="G130" s="31">
        <v>0.19716568551522543</v>
      </c>
      <c r="H130" s="66">
        <v>0.19199853114593018</v>
      </c>
    </row>
    <row r="131" spans="2:8" x14ac:dyDescent="0.3">
      <c r="B131" s="57" t="s">
        <v>264</v>
      </c>
      <c r="C131" s="31">
        <v>0</v>
      </c>
      <c r="D131" s="31">
        <v>1.3471294119568111E-2</v>
      </c>
      <c r="E131" s="31">
        <v>0</v>
      </c>
      <c r="F131" s="31">
        <v>1.6793586836727874E-2</v>
      </c>
      <c r="G131" s="31">
        <v>9.6642539852438199E-3</v>
      </c>
      <c r="H131" s="66">
        <v>7.9322973358669589E-3</v>
      </c>
    </row>
    <row r="132" spans="2:8" x14ac:dyDescent="0.3">
      <c r="B132" s="57" t="s">
        <v>265</v>
      </c>
      <c r="C132" s="31">
        <v>2.3546578208282664E-2</v>
      </c>
      <c r="D132" s="31">
        <v>0.16566238225067301</v>
      </c>
      <c r="E132" s="31">
        <v>0.1650915582308187</v>
      </c>
      <c r="F132" s="31">
        <v>0.27806425018734654</v>
      </c>
      <c r="G132" s="31">
        <v>0.45311911464681809</v>
      </c>
      <c r="H132" s="66">
        <v>0.21660744957592443</v>
      </c>
    </row>
    <row r="133" spans="2:8" x14ac:dyDescent="0.3">
      <c r="B133" s="57" t="s">
        <v>266</v>
      </c>
      <c r="C133" s="31">
        <v>0</v>
      </c>
      <c r="D133" s="31">
        <v>0</v>
      </c>
      <c r="E133" s="31">
        <v>3.2426743201716561E-2</v>
      </c>
      <c r="F133" s="31">
        <v>6.7798859726057426E-2</v>
      </c>
      <c r="G133" s="31">
        <v>9.1979069017015663E-2</v>
      </c>
      <c r="H133" s="66">
        <v>3.835325350871388E-2</v>
      </c>
    </row>
    <row r="134" spans="2:8" x14ac:dyDescent="0.3">
      <c r="B134" s="57" t="s">
        <v>267</v>
      </c>
      <c r="C134" s="31">
        <v>0</v>
      </c>
      <c r="D134" s="31">
        <v>0</v>
      </c>
      <c r="E134" s="31">
        <v>2.4383164180160302E-2</v>
      </c>
      <c r="F134" s="31">
        <v>3.3509594596492387E-2</v>
      </c>
      <c r="G134" s="31">
        <v>6.8205605303459172E-3</v>
      </c>
      <c r="H134" s="66">
        <v>1.296584212964383E-2</v>
      </c>
    </row>
    <row r="135" spans="2:8" ht="14.4" thickBot="1" x14ac:dyDescent="0.35">
      <c r="B135" s="69" t="s">
        <v>261</v>
      </c>
      <c r="C135" s="70">
        <v>0.75079713152729854</v>
      </c>
      <c r="D135" s="70">
        <v>0.48747883365030387</v>
      </c>
      <c r="E135" s="70">
        <v>0.48348793357061337</v>
      </c>
      <c r="F135" s="70">
        <v>0.18218078789646769</v>
      </c>
      <c r="G135" s="70">
        <v>0.10079062799934273</v>
      </c>
      <c r="H135" s="66">
        <v>0.40187237150127725</v>
      </c>
    </row>
    <row r="136" spans="2:8" ht="27.6" x14ac:dyDescent="0.3">
      <c r="B136" s="99" t="s">
        <v>194</v>
      </c>
      <c r="C136" s="100"/>
      <c r="D136" s="100"/>
      <c r="E136" s="100"/>
      <c r="F136" s="100"/>
      <c r="G136" s="100"/>
      <c r="H136" s="80"/>
    </row>
    <row r="137" spans="2:8" x14ac:dyDescent="0.3">
      <c r="B137" s="57" t="s">
        <v>195</v>
      </c>
      <c r="C137" s="31">
        <v>0.20949055254645674</v>
      </c>
      <c r="D137" s="31">
        <v>0.59982424502281784</v>
      </c>
      <c r="E137" s="31">
        <v>0.51965713071739394</v>
      </c>
      <c r="F137" s="31">
        <v>0.61345590497325697</v>
      </c>
      <c r="G137" s="31">
        <v>0.41357403127382331</v>
      </c>
      <c r="H137" s="66">
        <v>0.47100205804834733</v>
      </c>
    </row>
    <row r="138" spans="2:8" x14ac:dyDescent="0.3">
      <c r="B138" s="57" t="s">
        <v>196</v>
      </c>
      <c r="C138" s="31">
        <v>9.8113341437372895E-2</v>
      </c>
      <c r="D138" s="31">
        <v>5.469308269345162E-2</v>
      </c>
      <c r="E138" s="31">
        <v>9.5774015499345305E-2</v>
      </c>
      <c r="F138" s="31">
        <v>0.22483425629425327</v>
      </c>
      <c r="G138" s="31">
        <v>0.34469324882246599</v>
      </c>
      <c r="H138" s="66">
        <v>0.16320507765569353</v>
      </c>
    </row>
    <row r="139" spans="2:8" x14ac:dyDescent="0.3">
      <c r="B139" s="57" t="s">
        <v>197</v>
      </c>
      <c r="C139" s="31">
        <v>0</v>
      </c>
      <c r="D139" s="31">
        <v>9.4926021314913234E-2</v>
      </c>
      <c r="E139" s="31">
        <v>0.10130375478660811</v>
      </c>
      <c r="F139" s="31">
        <v>4.4738584260907405E-2</v>
      </c>
      <c r="G139" s="31">
        <v>0.21338184682773612</v>
      </c>
      <c r="H139" s="66">
        <v>9.0859488050684986E-2</v>
      </c>
    </row>
    <row r="140" spans="2:8" ht="14.4" thickBot="1" x14ac:dyDescent="0.35">
      <c r="B140" s="69" t="s">
        <v>193</v>
      </c>
      <c r="C140" s="70">
        <v>0.6923961060161703</v>
      </c>
      <c r="D140" s="70">
        <v>0.25055665096881735</v>
      </c>
      <c r="E140" s="70">
        <v>0.28326509899665264</v>
      </c>
      <c r="F140" s="70">
        <v>0.11697125447158231</v>
      </c>
      <c r="G140" s="70">
        <v>2.8350873075974638E-2</v>
      </c>
      <c r="H140" s="66">
        <v>0.27493337624527414</v>
      </c>
    </row>
    <row r="141" spans="2:8" ht="17.25" customHeight="1" thickBot="1" x14ac:dyDescent="0.35">
      <c r="B141" s="69" t="s">
        <v>102</v>
      </c>
      <c r="C141" s="128">
        <v>0.40554156270105973</v>
      </c>
      <c r="D141" s="128">
        <v>0.45173413668919116</v>
      </c>
      <c r="E141" s="128">
        <v>0.55862186597036978</v>
      </c>
      <c r="F141" s="128">
        <v>0.64032643955898083</v>
      </c>
      <c r="G141" s="128">
        <v>0.6485640816692454</v>
      </c>
      <c r="H141" s="129">
        <v>0.54082329598836809</v>
      </c>
    </row>
    <row r="142" spans="2:8" x14ac:dyDescent="0.3">
      <c r="B142" s="99" t="s">
        <v>192</v>
      </c>
      <c r="C142" s="100"/>
      <c r="D142" s="100"/>
      <c r="E142" s="100"/>
      <c r="F142" s="100"/>
      <c r="G142" s="100"/>
      <c r="H142" s="80"/>
    </row>
    <row r="143" spans="2:8" x14ac:dyDescent="0.3">
      <c r="B143" s="57" t="s">
        <v>193</v>
      </c>
      <c r="C143" s="31">
        <v>0.82505190534015072</v>
      </c>
      <c r="D143" s="31">
        <v>0.86491884307036959</v>
      </c>
      <c r="E143" s="31">
        <v>0.61471956182689624</v>
      </c>
      <c r="F143" s="31">
        <v>0.49070454699026733</v>
      </c>
      <c r="G143" s="31">
        <v>0.11746564706843435</v>
      </c>
      <c r="H143" s="66">
        <v>0.58301297088194826</v>
      </c>
    </row>
    <row r="144" spans="2:8" x14ac:dyDescent="0.3">
      <c r="B144" s="57" t="s">
        <v>198</v>
      </c>
      <c r="C144" s="31">
        <v>8.2182530235467691E-2</v>
      </c>
      <c r="D144" s="31">
        <v>0.10629156699003416</v>
      </c>
      <c r="E144" s="31">
        <v>0.14148782916292216</v>
      </c>
      <c r="F144" s="31">
        <v>0.13341922113193241</v>
      </c>
      <c r="G144" s="31">
        <v>3.5547064381835289E-2</v>
      </c>
      <c r="H144" s="66">
        <v>9.9928566623065915E-2</v>
      </c>
    </row>
    <row r="145" spans="2:8" x14ac:dyDescent="0.3">
      <c r="B145" s="57" t="s">
        <v>199</v>
      </c>
      <c r="C145" s="31">
        <v>9.276556442438158E-2</v>
      </c>
      <c r="D145" s="31">
        <v>1.3890014537761692E-2</v>
      </c>
      <c r="E145" s="31">
        <v>0.1157542586179455</v>
      </c>
      <c r="F145" s="31">
        <v>4.2079920885763629E-2</v>
      </c>
      <c r="G145" s="31">
        <v>3.6980853926743787E-2</v>
      </c>
      <c r="H145" s="66">
        <v>6.0606042459629403E-2</v>
      </c>
    </row>
    <row r="146" spans="2:8" ht="14.4" thickBot="1" x14ac:dyDescent="0.35">
      <c r="B146" s="69" t="s">
        <v>200</v>
      </c>
      <c r="C146" s="70">
        <v>0</v>
      </c>
      <c r="D146" s="70">
        <v>1.4899575401834545E-2</v>
      </c>
      <c r="E146" s="70">
        <v>0.12803835039223618</v>
      </c>
      <c r="F146" s="70">
        <v>0.3337963109920366</v>
      </c>
      <c r="G146" s="70">
        <v>0.8100064346229866</v>
      </c>
      <c r="H146" s="66">
        <v>0.25645242003535651</v>
      </c>
    </row>
    <row r="147" spans="2:8" ht="14.4" thickBot="1" x14ac:dyDescent="0.35">
      <c r="B147" s="69" t="s">
        <v>259</v>
      </c>
      <c r="C147" s="128">
        <v>7.207488861535026E-2</v>
      </c>
      <c r="D147" s="128">
        <v>8.1103290931738237E-2</v>
      </c>
      <c r="E147" s="128">
        <v>0.26387050222714703</v>
      </c>
      <c r="F147" s="128">
        <v>0.41573330720080348</v>
      </c>
      <c r="G147" s="128">
        <v>0.69919922031489257</v>
      </c>
      <c r="H147" s="129">
        <v>0.30589271754189573</v>
      </c>
    </row>
    <row r="148" spans="2:8" x14ac:dyDescent="0.3">
      <c r="B148" s="99" t="s">
        <v>268</v>
      </c>
      <c r="C148" s="100"/>
      <c r="D148" s="100"/>
      <c r="E148" s="100"/>
      <c r="F148" s="100"/>
      <c r="G148" s="100"/>
      <c r="H148" s="80"/>
    </row>
    <row r="149" spans="2:8" x14ac:dyDescent="0.3">
      <c r="B149" s="57" t="s">
        <v>269</v>
      </c>
      <c r="C149" s="31">
        <v>0.67259923772193597</v>
      </c>
      <c r="D149" s="31">
        <v>0.79152856807070926</v>
      </c>
      <c r="E149" s="31">
        <v>0.81063786195853726</v>
      </c>
      <c r="F149" s="31">
        <v>0.74117837497968386</v>
      </c>
      <c r="G149" s="31">
        <v>0.80376778699767215</v>
      </c>
      <c r="H149" s="66">
        <v>0.78558877133300853</v>
      </c>
    </row>
    <row r="150" spans="2:8" x14ac:dyDescent="0.3">
      <c r="B150" s="57" t="s">
        <v>271</v>
      </c>
      <c r="C150" s="31">
        <v>0.15980148709502795</v>
      </c>
      <c r="D150" s="31">
        <v>3.0309031083965508E-2</v>
      </c>
      <c r="E150" s="31">
        <v>0.11586741268786288</v>
      </c>
      <c r="F150" s="31">
        <v>0.1751791225706209</v>
      </c>
      <c r="G150" s="31">
        <v>0.13026164130391715</v>
      </c>
      <c r="H150" s="66">
        <v>0.13142281885682305</v>
      </c>
    </row>
    <row r="151" spans="2:8" x14ac:dyDescent="0.3">
      <c r="B151" s="57" t="s">
        <v>270</v>
      </c>
      <c r="C151" s="31">
        <v>4.6532990190524537E-2</v>
      </c>
      <c r="D151" s="31">
        <v>2.0610094079244374E-2</v>
      </c>
      <c r="E151" s="31">
        <v>7.2713423462321819E-3</v>
      </c>
      <c r="F151" s="31">
        <v>0</v>
      </c>
      <c r="G151" s="31">
        <v>6.2299772707820474E-4</v>
      </c>
      <c r="H151" s="66">
        <v>4.7688019951536622E-3</v>
      </c>
    </row>
    <row r="152" spans="2:8" x14ac:dyDescent="0.3">
      <c r="B152" s="57" t="s">
        <v>272</v>
      </c>
      <c r="C152" s="31">
        <v>2.4400048833296408E-2</v>
      </c>
      <c r="D152" s="31">
        <v>5.2048905025776332E-2</v>
      </c>
      <c r="E152" s="31">
        <v>2.6050755950627266E-2</v>
      </c>
      <c r="F152" s="31">
        <v>1.5163559284172488E-2</v>
      </c>
      <c r="G152" s="31">
        <v>2.3765872736463651E-2</v>
      </c>
      <c r="H152" s="66">
        <v>2.44389346607089E-2</v>
      </c>
    </row>
    <row r="153" spans="2:8" x14ac:dyDescent="0.3">
      <c r="B153" s="57" t="s">
        <v>274</v>
      </c>
      <c r="C153" s="31">
        <v>9.6666236159215213E-2</v>
      </c>
      <c r="D153" s="31">
        <v>0.10197107883965414</v>
      </c>
      <c r="E153" s="31">
        <v>4.0172627056740233E-2</v>
      </c>
      <c r="F153" s="31">
        <v>6.6855713854587592E-2</v>
      </c>
      <c r="G153" s="31">
        <v>4.0680715651974605E-2</v>
      </c>
      <c r="H153" s="66">
        <v>5.268952659486973E-2</v>
      </c>
    </row>
    <row r="154" spans="2:8" ht="14.4" thickBot="1" x14ac:dyDescent="0.35">
      <c r="B154" s="69" t="s">
        <v>273</v>
      </c>
      <c r="C154" s="70">
        <v>0</v>
      </c>
      <c r="D154" s="70">
        <v>3.5323229006502051E-3</v>
      </c>
      <c r="E154" s="70">
        <v>0</v>
      </c>
      <c r="F154" s="70">
        <v>1.6232293109351354E-3</v>
      </c>
      <c r="G154" s="70">
        <v>9.0098558289425075E-4</v>
      </c>
      <c r="H154" s="66">
        <v>1.0911465594361455E-3</v>
      </c>
    </row>
    <row r="155" spans="2:8" x14ac:dyDescent="0.3">
      <c r="B155" s="120" t="s">
        <v>89</v>
      </c>
      <c r="C155" s="119">
        <v>1823.6638833239615</v>
      </c>
      <c r="D155" s="119">
        <v>1753.3817450305082</v>
      </c>
      <c r="E155" s="119">
        <v>2917.3026165886781</v>
      </c>
      <c r="F155" s="119">
        <v>3667.7337107750914</v>
      </c>
      <c r="G155" s="119">
        <v>8898.3346205375838</v>
      </c>
      <c r="H155" s="80">
        <v>19060.416576255826</v>
      </c>
    </row>
    <row r="156" spans="2:8" ht="14.4" thickBot="1" x14ac:dyDescent="0.35">
      <c r="B156" s="69" t="s">
        <v>93</v>
      </c>
      <c r="C156" s="72">
        <v>773.22063791209371</v>
      </c>
      <c r="D156" s="72">
        <v>1786.5309218485027</v>
      </c>
      <c r="E156" s="72">
        <v>3812.8564042881048</v>
      </c>
      <c r="F156" s="72">
        <v>5565.8686544571774</v>
      </c>
      <c r="G156" s="72">
        <v>26643.837341439743</v>
      </c>
      <c r="H156" s="80">
        <v>38582.313959945619</v>
      </c>
    </row>
    <row r="157" spans="2:8" ht="14.4" thickTop="1" x14ac:dyDescent="0.3">
      <c r="B157" s="57" t="s">
        <v>208</v>
      </c>
      <c r="C157" s="31">
        <v>0.8736319514754064</v>
      </c>
      <c r="D157" s="31">
        <v>0.83224725832706525</v>
      </c>
      <c r="E157" s="31">
        <v>0.77717857532929624</v>
      </c>
      <c r="F157" s="31">
        <v>0.7745458024976033</v>
      </c>
      <c r="G157" s="31">
        <v>0.87503001392840973</v>
      </c>
      <c r="H157" s="121">
        <v>0.82639394329067051</v>
      </c>
    </row>
    <row r="158" spans="2:8" ht="14.4" thickBot="1" x14ac:dyDescent="0.35">
      <c r="B158" s="69" t="s">
        <v>209</v>
      </c>
      <c r="C158" s="70">
        <v>7.2879153144447623E-2</v>
      </c>
      <c r="D158" s="70">
        <v>7.8398268879690147E-2</v>
      </c>
      <c r="E158" s="70">
        <v>7.0512243170306535E-2</v>
      </c>
      <c r="F158" s="70">
        <v>5.0073304278563664E-2</v>
      </c>
      <c r="G158" s="70">
        <v>4.6821933099806611E-2</v>
      </c>
      <c r="H158" s="68">
        <v>5.3125863475878235E-2</v>
      </c>
    </row>
    <row r="159" spans="2:8" x14ac:dyDescent="0.3">
      <c r="B159" s="105" t="s">
        <v>210</v>
      </c>
      <c r="C159" s="35"/>
      <c r="D159" s="35"/>
      <c r="E159" s="35"/>
      <c r="F159" s="35"/>
      <c r="G159" s="35"/>
    </row>
    <row r="160" spans="2:8" x14ac:dyDescent="0.3">
      <c r="C160" s="35"/>
      <c r="D160" s="35"/>
      <c r="E160" s="35"/>
      <c r="F160" s="35"/>
      <c r="G160" s="35"/>
    </row>
    <row r="161" spans="2:8" x14ac:dyDescent="0.3">
      <c r="C161" s="35"/>
      <c r="D161" s="35"/>
      <c r="E161" s="35"/>
      <c r="F161" s="35"/>
      <c r="G161" s="35"/>
    </row>
    <row r="162" spans="2:8" ht="14.4" x14ac:dyDescent="0.3">
      <c r="B162" s="268" t="s">
        <v>105</v>
      </c>
      <c r="C162" s="268"/>
      <c r="D162" s="268"/>
      <c r="E162" s="268"/>
      <c r="F162" s="268"/>
      <c r="G162" s="37"/>
      <c r="H162" s="37"/>
    </row>
    <row r="163" spans="2:8" ht="15" thickBot="1" x14ac:dyDescent="0.35">
      <c r="B163" s="38"/>
      <c r="C163" s="38"/>
      <c r="D163" s="38"/>
      <c r="E163" s="38"/>
      <c r="F163" s="38"/>
      <c r="G163" s="37"/>
      <c r="H163" s="37"/>
    </row>
    <row r="164" spans="2:8" ht="15" thickBot="1" x14ac:dyDescent="0.35">
      <c r="B164" s="19" t="s">
        <v>37</v>
      </c>
      <c r="C164" s="77" t="s">
        <v>245</v>
      </c>
      <c r="D164" s="77" t="s">
        <v>246</v>
      </c>
      <c r="E164" s="77" t="s">
        <v>250</v>
      </c>
      <c r="F164" s="123" t="s">
        <v>1</v>
      </c>
    </row>
    <row r="165" spans="2:8" ht="15" thickTop="1" thickBot="1" x14ac:dyDescent="0.35">
      <c r="B165" s="81" t="s">
        <v>57</v>
      </c>
      <c r="C165" s="82">
        <v>337.25786376779314</v>
      </c>
      <c r="D165" s="82">
        <v>149.74213623220697</v>
      </c>
      <c r="E165" s="82">
        <v>110.99999999999997</v>
      </c>
      <c r="F165" s="80">
        <f>SUM(A165:E165)</f>
        <v>598.00000000000011</v>
      </c>
    </row>
    <row r="166" spans="2:8" ht="14.4" thickTop="1" x14ac:dyDescent="0.3">
      <c r="B166" s="57" t="s">
        <v>91</v>
      </c>
      <c r="C166" s="16">
        <v>10492.052325296589</v>
      </c>
      <c r="D166" s="16">
        <v>17670.346341690507</v>
      </c>
      <c r="E166" s="16">
        <v>26103.333960898432</v>
      </c>
      <c r="F166" s="80">
        <v>54265.732627885525</v>
      </c>
    </row>
    <row r="167" spans="2:8" x14ac:dyDescent="0.3">
      <c r="B167" s="57" t="s">
        <v>90</v>
      </c>
      <c r="C167" s="16">
        <v>4316.8212829285512</v>
      </c>
      <c r="D167" s="16">
        <v>5933.1543024442763</v>
      </c>
      <c r="E167" s="16">
        <v>9426.8777190633846</v>
      </c>
      <c r="F167" s="80">
        <v>19676.853304436212</v>
      </c>
    </row>
    <row r="168" spans="2:8" ht="14.4" thickBot="1" x14ac:dyDescent="0.35">
      <c r="B168" s="115" t="s">
        <v>95</v>
      </c>
      <c r="C168" s="116">
        <v>14808.87360822514</v>
      </c>
      <c r="D168" s="116">
        <v>23603.500644134783</v>
      </c>
      <c r="E168" s="116">
        <v>35530.211679961816</v>
      </c>
      <c r="F168" s="80">
        <v>73942.58593232173</v>
      </c>
    </row>
    <row r="169" spans="2:8" x14ac:dyDescent="0.3">
      <c r="B169" s="120" t="s">
        <v>87</v>
      </c>
      <c r="C169" s="119">
        <v>5307.2539380854678</v>
      </c>
      <c r="D169" s="119">
        <v>4596.3806932668822</v>
      </c>
      <c r="E169" s="119">
        <v>10364.478242201998</v>
      </c>
      <c r="F169" s="80">
        <v>20268.112873554346</v>
      </c>
    </row>
    <row r="170" spans="2:8" x14ac:dyDescent="0.3">
      <c r="B170" s="79" t="s">
        <v>86</v>
      </c>
      <c r="C170" s="30">
        <v>2191.6228515450784</v>
      </c>
      <c r="D170" s="30">
        <v>1270.3141592246493</v>
      </c>
      <c r="E170" s="30">
        <v>4033.5240167977436</v>
      </c>
      <c r="F170" s="80">
        <v>7495.4610275674713</v>
      </c>
    </row>
    <row r="171" spans="2:8" ht="14.4" thickBot="1" x14ac:dyDescent="0.35">
      <c r="B171" s="115" t="s">
        <v>94</v>
      </c>
      <c r="C171" s="116">
        <v>7498.8767896305462</v>
      </c>
      <c r="D171" s="116">
        <v>5866.6948524915315</v>
      </c>
      <c r="E171" s="116">
        <v>14398.002258999742</v>
      </c>
      <c r="F171" s="80">
        <v>27763.573901121817</v>
      </c>
    </row>
    <row r="172" spans="2:8" ht="14.4" thickBot="1" x14ac:dyDescent="0.35">
      <c r="B172" s="122" t="s">
        <v>88</v>
      </c>
      <c r="C172" s="118">
        <v>6722.451513693868</v>
      </c>
      <c r="D172" s="118">
        <v>4521.9926130433978</v>
      </c>
      <c r="E172" s="118">
        <v>13046.651400473347</v>
      </c>
      <c r="F172" s="80">
        <v>24291.095527210615</v>
      </c>
    </row>
    <row r="173" spans="2:8" ht="14.4" thickBot="1" x14ac:dyDescent="0.35">
      <c r="B173" s="69" t="s">
        <v>103</v>
      </c>
      <c r="C173" s="72">
        <v>23.802345061312582</v>
      </c>
      <c r="D173" s="72">
        <v>21.478046559771311</v>
      </c>
      <c r="E173" s="72">
        <v>20.632012581568414</v>
      </c>
      <c r="F173" s="80">
        <v>22.604225387127489</v>
      </c>
    </row>
    <row r="174" spans="2:8" x14ac:dyDescent="0.3">
      <c r="B174" s="99" t="s">
        <v>215</v>
      </c>
      <c r="C174" s="100"/>
      <c r="D174" s="100"/>
      <c r="E174" s="100"/>
      <c r="F174" s="80"/>
    </row>
    <row r="175" spans="2:8" x14ac:dyDescent="0.3">
      <c r="B175" s="57" t="s">
        <v>217</v>
      </c>
      <c r="C175" s="31">
        <v>0.25426376173880522</v>
      </c>
      <c r="D175" s="31">
        <v>0.24349989801027608</v>
      </c>
      <c r="E175" s="31">
        <v>0.49247784002361933</v>
      </c>
      <c r="F175" s="66">
        <v>0.37552547485006932</v>
      </c>
    </row>
    <row r="176" spans="2:8" x14ac:dyDescent="0.3">
      <c r="B176" s="57" t="s">
        <v>218</v>
      </c>
      <c r="C176" s="31">
        <v>0.17339501744837577</v>
      </c>
      <c r="D176" s="31">
        <v>0.26916340407689893</v>
      </c>
      <c r="E176" s="31">
        <v>0.10940322634706121</v>
      </c>
      <c r="F176" s="66">
        <v>0.16044603425011886</v>
      </c>
    </row>
    <row r="177" spans="2:6" x14ac:dyDescent="0.3">
      <c r="B177" s="57" t="s">
        <v>216</v>
      </c>
      <c r="C177" s="31">
        <v>0.38999812293064651</v>
      </c>
      <c r="D177" s="31">
        <v>0.29141702092575139</v>
      </c>
      <c r="E177" s="31">
        <v>0.30503984065159195</v>
      </c>
      <c r="F177" s="66">
        <v>0.32510824995262794</v>
      </c>
    </row>
    <row r="178" spans="2:6" ht="14.4" thickBot="1" x14ac:dyDescent="0.35">
      <c r="B178" s="69" t="s">
        <v>219</v>
      </c>
      <c r="C178" s="70">
        <v>0.1823430978821724</v>
      </c>
      <c r="D178" s="70">
        <v>0.19591967698707355</v>
      </c>
      <c r="E178" s="70">
        <v>9.3079092977727526E-2</v>
      </c>
      <c r="F178" s="66">
        <v>0.13892024094718392</v>
      </c>
    </row>
    <row r="179" spans="2:6" x14ac:dyDescent="0.3">
      <c r="B179" s="99" t="s">
        <v>189</v>
      </c>
      <c r="C179" s="100"/>
      <c r="D179" s="100"/>
      <c r="E179" s="100"/>
      <c r="F179" s="80"/>
    </row>
    <row r="180" spans="2:6" x14ac:dyDescent="0.3">
      <c r="B180" s="57" t="s">
        <v>207</v>
      </c>
      <c r="C180" s="31">
        <v>0.75161157511321541</v>
      </c>
      <c r="D180" s="31">
        <v>1</v>
      </c>
      <c r="E180" s="31">
        <v>0.67516243489919692</v>
      </c>
      <c r="F180" s="66">
        <v>0.79961886406663363</v>
      </c>
    </row>
    <row r="181" spans="2:6" x14ac:dyDescent="0.3">
      <c r="B181" s="57" t="s">
        <v>206</v>
      </c>
      <c r="C181" s="31">
        <v>3.4097419232109398E-2</v>
      </c>
      <c r="D181" s="31">
        <v>0</v>
      </c>
      <c r="E181" s="31">
        <v>0.1224362765339557</v>
      </c>
      <c r="F181" s="66">
        <v>4.1956604457333034E-2</v>
      </c>
    </row>
    <row r="182" spans="2:6" x14ac:dyDescent="0.3">
      <c r="B182" s="57" t="s">
        <v>205</v>
      </c>
      <c r="C182" s="31">
        <v>0</v>
      </c>
      <c r="D182" s="31">
        <v>0</v>
      </c>
      <c r="E182" s="31">
        <v>0.2024012885668473</v>
      </c>
      <c r="F182" s="66">
        <v>3.7569469951371309E-2</v>
      </c>
    </row>
    <row r="183" spans="2:6" ht="14.4" thickBot="1" x14ac:dyDescent="0.35">
      <c r="B183" s="69" t="s">
        <v>188</v>
      </c>
      <c r="C183" s="70">
        <v>0.21429100565467515</v>
      </c>
      <c r="D183" s="70">
        <v>0</v>
      </c>
      <c r="E183" s="70">
        <v>0</v>
      </c>
      <c r="F183" s="66">
        <v>0.12085506152466187</v>
      </c>
    </row>
    <row r="184" spans="2:6" x14ac:dyDescent="0.3">
      <c r="B184" s="99" t="s">
        <v>190</v>
      </c>
      <c r="C184" s="100"/>
      <c r="D184" s="100"/>
      <c r="E184" s="100"/>
      <c r="F184" s="80"/>
    </row>
    <row r="185" spans="2:6" x14ac:dyDescent="0.3">
      <c r="B185" s="57" t="s">
        <v>202</v>
      </c>
      <c r="C185" s="31">
        <v>0.14320753600874317</v>
      </c>
      <c r="D185" s="31">
        <v>0.12497866915582079</v>
      </c>
      <c r="E185" s="31">
        <v>0.15200464965631511</v>
      </c>
      <c r="F185" s="66">
        <v>0.14027584729842785</v>
      </c>
    </row>
    <row r="186" spans="2:6" x14ac:dyDescent="0.3">
      <c r="B186" s="57" t="s">
        <v>203</v>
      </c>
      <c r="C186" s="31">
        <v>8.8985710467709186E-2</v>
      </c>
      <c r="D186" s="31">
        <v>0.14787519666254315</v>
      </c>
      <c r="E186" s="31">
        <v>0.3892561930358337</v>
      </c>
      <c r="F186" s="66">
        <v>0.15946775232304916</v>
      </c>
    </row>
    <row r="187" spans="2:6" x14ac:dyDescent="0.3">
      <c r="B187" s="57" t="s">
        <v>204</v>
      </c>
      <c r="C187" s="31">
        <v>3.4097419232109398E-2</v>
      </c>
      <c r="D187" s="31">
        <v>0</v>
      </c>
      <c r="E187" s="31">
        <v>0</v>
      </c>
      <c r="F187" s="66">
        <v>1.9230138411732576E-2</v>
      </c>
    </row>
    <row r="188" spans="2:6" ht="14.4" thickBot="1" x14ac:dyDescent="0.35">
      <c r="B188" s="69" t="s">
        <v>201</v>
      </c>
      <c r="C188" s="70">
        <v>0.73370933429143825</v>
      </c>
      <c r="D188" s="70">
        <v>0.72714613418163598</v>
      </c>
      <c r="E188" s="70">
        <v>0.4587391573078512</v>
      </c>
      <c r="F188" s="66">
        <v>0.6810262619667905</v>
      </c>
    </row>
    <row r="189" spans="2:6" x14ac:dyDescent="0.3">
      <c r="B189" s="99" t="s">
        <v>191</v>
      </c>
      <c r="C189" s="100"/>
      <c r="D189" s="100"/>
      <c r="E189" s="100"/>
      <c r="F189" s="80"/>
    </row>
    <row r="190" spans="2:6" x14ac:dyDescent="0.3">
      <c r="B190" s="57" t="s">
        <v>202</v>
      </c>
      <c r="C190" s="31">
        <v>0.14320753600874317</v>
      </c>
      <c r="D190" s="31">
        <v>0.12497866915582079</v>
      </c>
      <c r="E190" s="31">
        <v>0.15200464965631511</v>
      </c>
      <c r="F190" s="75">
        <v>0.14027584729842782</v>
      </c>
    </row>
    <row r="191" spans="2:6" x14ac:dyDescent="0.3">
      <c r="B191" s="57" t="s">
        <v>203</v>
      </c>
      <c r="C191" s="31">
        <v>8.8985710467709186E-2</v>
      </c>
      <c r="D191" s="31">
        <v>0.21319330735500236</v>
      </c>
      <c r="E191" s="31">
        <v>0.18014774573153164</v>
      </c>
      <c r="F191" s="66">
        <v>0.13700928372599744</v>
      </c>
    </row>
    <row r="192" spans="2:6" x14ac:dyDescent="0.3">
      <c r="B192" s="57" t="s">
        <v>204</v>
      </c>
      <c r="C192" s="31">
        <v>3.4097419232109398E-2</v>
      </c>
      <c r="D192" s="31">
        <v>0</v>
      </c>
      <c r="E192" s="31">
        <v>0</v>
      </c>
      <c r="F192" s="66">
        <v>1.9230138411732569E-2</v>
      </c>
    </row>
    <row r="193" spans="2:6" ht="14.4" thickBot="1" x14ac:dyDescent="0.35">
      <c r="B193" s="69" t="s">
        <v>201</v>
      </c>
      <c r="C193" s="70">
        <v>0.73370933429143825</v>
      </c>
      <c r="D193" s="70">
        <v>0.6618280234891768</v>
      </c>
      <c r="E193" s="70">
        <v>0.6678476046121532</v>
      </c>
      <c r="F193" s="66">
        <v>0.70348473056384209</v>
      </c>
    </row>
    <row r="194" spans="2:6" x14ac:dyDescent="0.3">
      <c r="B194" s="99" t="s">
        <v>253</v>
      </c>
      <c r="C194" s="100"/>
      <c r="D194" s="100"/>
      <c r="E194" s="100"/>
      <c r="F194" s="66"/>
    </row>
    <row r="195" spans="2:6" x14ac:dyDescent="0.3">
      <c r="B195" s="57" t="s">
        <v>254</v>
      </c>
      <c r="C195" s="31">
        <v>8.8363507252705503E-2</v>
      </c>
      <c r="D195" s="31">
        <v>0.2823877054559491</v>
      </c>
      <c r="E195" s="31">
        <v>0.35972509764000099</v>
      </c>
      <c r="F195" s="66">
        <v>0.18731791269197742</v>
      </c>
    </row>
    <row r="196" spans="2:6" x14ac:dyDescent="0.3">
      <c r="B196" s="57" t="s">
        <v>255</v>
      </c>
      <c r="C196" s="31">
        <v>0.49467659950113851</v>
      </c>
      <c r="D196" s="31">
        <v>0.44475842872568694</v>
      </c>
      <c r="E196" s="31">
        <v>0.57189816669748228</v>
      </c>
      <c r="F196" s="66">
        <v>0.4965106135982521</v>
      </c>
    </row>
    <row r="197" spans="2:6" x14ac:dyDescent="0.3">
      <c r="B197" s="57" t="s">
        <v>256</v>
      </c>
      <c r="C197" s="31">
        <v>9.0501871381878748E-2</v>
      </c>
      <c r="D197" s="31">
        <v>0.19029677984828</v>
      </c>
      <c r="E197" s="31">
        <v>0.20971611885389102</v>
      </c>
      <c r="F197" s="66">
        <v>0.13761940356958752</v>
      </c>
    </row>
    <row r="198" spans="2:6" x14ac:dyDescent="0.3">
      <c r="B198" s="57" t="s">
        <v>257</v>
      </c>
      <c r="C198" s="31">
        <v>6.8194838464218782E-2</v>
      </c>
      <c r="D198" s="31">
        <v>6.6496461565222334E-2</v>
      </c>
      <c r="E198" s="31">
        <v>0</v>
      </c>
      <c r="F198" s="66">
        <v>5.5111317302828415E-2</v>
      </c>
    </row>
    <row r="199" spans="2:6" x14ac:dyDescent="0.3">
      <c r="B199" s="57" t="s">
        <v>260</v>
      </c>
      <c r="C199" s="31">
        <v>0.147412225022649</v>
      </c>
      <c r="D199" s="31">
        <v>0</v>
      </c>
      <c r="E199" s="31">
        <v>0</v>
      </c>
      <c r="F199" s="66">
        <v>8.3137010208019765E-2</v>
      </c>
    </row>
    <row r="200" spans="2:6" ht="14.4" thickBot="1" x14ac:dyDescent="0.35">
      <c r="B200" s="69" t="s">
        <v>258</v>
      </c>
      <c r="C200" s="70">
        <v>0.24243604246938452</v>
      </c>
      <c r="D200" s="70">
        <v>0.46504997100832607</v>
      </c>
      <c r="E200" s="70">
        <v>0.5894029439390216</v>
      </c>
      <c r="F200" s="66">
        <v>0.36258321851887398</v>
      </c>
    </row>
    <row r="201" spans="2:6" x14ac:dyDescent="0.3">
      <c r="B201" s="99" t="s">
        <v>275</v>
      </c>
      <c r="C201" s="100"/>
      <c r="D201" s="100"/>
      <c r="E201" s="100"/>
      <c r="F201" s="66"/>
    </row>
    <row r="202" spans="2:6" x14ac:dyDescent="0.3">
      <c r="B202" s="57" t="s">
        <v>262</v>
      </c>
      <c r="C202" s="31">
        <v>2.5363932350628029E-2</v>
      </c>
      <c r="D202" s="31">
        <v>0.19029677984828</v>
      </c>
      <c r="E202" s="31">
        <v>3.4887532539197991E-2</v>
      </c>
      <c r="F202" s="66">
        <v>6.8431685762150571E-2</v>
      </c>
    </row>
    <row r="203" spans="2:6" x14ac:dyDescent="0.3">
      <c r="B203" s="57" t="s">
        <v>263</v>
      </c>
      <c r="C203" s="31">
        <v>0.13025619318756826</v>
      </c>
      <c r="D203" s="31">
        <v>0.14787519666254315</v>
      </c>
      <c r="E203" s="31">
        <v>5.7711469197575922E-2</v>
      </c>
      <c r="F203" s="66">
        <v>0.12120241869883291</v>
      </c>
    </row>
    <row r="204" spans="2:6" x14ac:dyDescent="0.3">
      <c r="B204" s="57" t="s">
        <v>264</v>
      </c>
      <c r="C204" s="31">
        <v>0</v>
      </c>
      <c r="D204" s="31">
        <v>0</v>
      </c>
      <c r="E204" s="31">
        <v>0</v>
      </c>
      <c r="F204" s="66">
        <v>0</v>
      </c>
    </row>
    <row r="205" spans="2:6" x14ac:dyDescent="0.3">
      <c r="B205" s="57" t="s">
        <v>265</v>
      </c>
      <c r="C205" s="31">
        <v>0</v>
      </c>
      <c r="D205" s="31">
        <v>0</v>
      </c>
      <c r="E205" s="31">
        <v>0</v>
      </c>
      <c r="F205" s="66">
        <v>0</v>
      </c>
    </row>
    <row r="206" spans="2:6" x14ac:dyDescent="0.3">
      <c r="B206" s="57" t="s">
        <v>266</v>
      </c>
      <c r="C206" s="31">
        <v>0.11067054017036546</v>
      </c>
      <c r="D206" s="31">
        <v>5.8482207590598467E-2</v>
      </c>
      <c r="E206" s="31">
        <v>0.3262255644214192</v>
      </c>
      <c r="F206" s="66">
        <v>0.13761337509507413</v>
      </c>
    </row>
    <row r="207" spans="2:6" x14ac:dyDescent="0.3">
      <c r="B207" s="57" t="s">
        <v>267</v>
      </c>
      <c r="C207" s="31">
        <v>0</v>
      </c>
      <c r="D207" s="31">
        <v>0</v>
      </c>
      <c r="E207" s="31">
        <v>0.1224362765339557</v>
      </c>
      <c r="F207" s="66">
        <v>2.2726466045600469E-2</v>
      </c>
    </row>
    <row r="208" spans="2:6" ht="14.4" thickBot="1" x14ac:dyDescent="0.35">
      <c r="B208" s="69" t="s">
        <v>261</v>
      </c>
      <c r="C208" s="70">
        <v>0.73370933429143825</v>
      </c>
      <c r="D208" s="70">
        <v>0.60334581589857827</v>
      </c>
      <c r="E208" s="70">
        <v>0.4587391573078512</v>
      </c>
      <c r="F208" s="66">
        <v>0.65002605439834182</v>
      </c>
    </row>
    <row r="209" spans="2:7" ht="27.6" x14ac:dyDescent="0.3">
      <c r="B209" s="99" t="s">
        <v>194</v>
      </c>
      <c r="C209" s="100"/>
      <c r="D209" s="100"/>
      <c r="E209" s="100"/>
      <c r="F209" s="66"/>
    </row>
    <row r="210" spans="2:7" x14ac:dyDescent="0.3">
      <c r="B210" s="57" t="s">
        <v>195</v>
      </c>
      <c r="C210" s="31">
        <v>0.2765334617014939</v>
      </c>
      <c r="D210" s="31">
        <v>0.46504997100832607</v>
      </c>
      <c r="E210" s="31">
        <v>0.47228582682190451</v>
      </c>
      <c r="F210" s="66">
        <v>0.36007422649582393</v>
      </c>
    </row>
    <row r="211" spans="2:7" x14ac:dyDescent="0.3">
      <c r="B211" s="57" t="s">
        <v>196</v>
      </c>
      <c r="C211" s="31">
        <v>0</v>
      </c>
      <c r="D211" s="31">
        <v>0</v>
      </c>
      <c r="E211" s="31">
        <v>0.11711711711711711</v>
      </c>
      <c r="F211" s="66">
        <v>2.1739130434782608E-2</v>
      </c>
    </row>
    <row r="212" spans="2:7" x14ac:dyDescent="0.3">
      <c r="B212" s="57" t="s">
        <v>197</v>
      </c>
      <c r="C212" s="31">
        <v>0</v>
      </c>
      <c r="D212" s="31">
        <v>0</v>
      </c>
      <c r="E212" s="31">
        <v>0</v>
      </c>
      <c r="F212" s="66">
        <v>0</v>
      </c>
    </row>
    <row r="213" spans="2:7" ht="14.4" thickBot="1" x14ac:dyDescent="0.35">
      <c r="B213" s="69" t="s">
        <v>193</v>
      </c>
      <c r="C213" s="70">
        <v>0.72346653829850605</v>
      </c>
      <c r="D213" s="70">
        <v>0.53495002899167399</v>
      </c>
      <c r="E213" s="70">
        <v>0.4105970560609784</v>
      </c>
      <c r="F213" s="66">
        <v>0.61818664306939353</v>
      </c>
    </row>
    <row r="214" spans="2:7" x14ac:dyDescent="0.3">
      <c r="B214" s="99" t="s">
        <v>102</v>
      </c>
      <c r="C214" s="138">
        <v>0.33882425835719204</v>
      </c>
      <c r="D214" s="138">
        <v>0.61976107077272991</v>
      </c>
      <c r="E214" s="138">
        <v>0.51526968855994049</v>
      </c>
      <c r="F214" s="66">
        <v>0.44192379211952404</v>
      </c>
    </row>
    <row r="215" spans="2:7" x14ac:dyDescent="0.3">
      <c r="B215" s="99" t="s">
        <v>192</v>
      </c>
      <c r="C215" s="100"/>
      <c r="D215" s="100"/>
      <c r="E215" s="100"/>
      <c r="F215" s="80"/>
    </row>
    <row r="216" spans="2:7" x14ac:dyDescent="0.3">
      <c r="B216" s="57" t="s">
        <v>193</v>
      </c>
      <c r="C216" s="31">
        <v>0.79363232488561442</v>
      </c>
      <c r="D216" s="31">
        <v>0.84141261282710855</v>
      </c>
      <c r="E216" s="31">
        <v>0.6906715412705311</v>
      </c>
      <c r="F216" s="66">
        <v>0.78648529379008791</v>
      </c>
    </row>
    <row r="217" spans="2:7" x14ac:dyDescent="0.3">
      <c r="B217" s="57" t="s">
        <v>198</v>
      </c>
      <c r="C217" s="31">
        <v>0.13817283665016669</v>
      </c>
      <c r="D217" s="31">
        <v>0.15858738717289148</v>
      </c>
      <c r="E217" s="31">
        <v>0</v>
      </c>
      <c r="F217" s="66">
        <v>0.11763727400355238</v>
      </c>
    </row>
    <row r="218" spans="2:7" x14ac:dyDescent="0.3">
      <c r="B218" s="57" t="s">
        <v>199</v>
      </c>
      <c r="C218" s="31">
        <v>3.4097419232109391E-2</v>
      </c>
      <c r="D218" s="31">
        <v>0</v>
      </c>
      <c r="E218" s="31">
        <v>0</v>
      </c>
      <c r="F218" s="66">
        <v>1.9230138411732579E-2</v>
      </c>
    </row>
    <row r="219" spans="2:7" ht="14.4" thickBot="1" x14ac:dyDescent="0.35">
      <c r="B219" s="69" t="s">
        <v>200</v>
      </c>
      <c r="C219" s="70">
        <v>3.4097419232109391E-2</v>
      </c>
      <c r="D219" s="70">
        <v>0</v>
      </c>
      <c r="E219" s="70">
        <v>0.30932845872946879</v>
      </c>
      <c r="F219" s="66">
        <v>7.6647293794627286E-2</v>
      </c>
      <c r="G219" s="35"/>
    </row>
    <row r="220" spans="2:7" ht="14.4" thickBot="1" x14ac:dyDescent="0.35">
      <c r="B220" s="69" t="s">
        <v>259</v>
      </c>
      <c r="C220" s="128">
        <v>0.10229225769632823</v>
      </c>
      <c r="D220" s="128">
        <v>0.15858738717289145</v>
      </c>
      <c r="E220" s="128">
        <v>0.1868921821955131</v>
      </c>
      <c r="F220" s="66">
        <v>0.13209216499850013</v>
      </c>
    </row>
    <row r="221" spans="2:7" x14ac:dyDescent="0.3">
      <c r="B221" s="99" t="s">
        <v>268</v>
      </c>
      <c r="C221" s="100"/>
      <c r="D221" s="100"/>
      <c r="E221" s="100"/>
      <c r="F221" s="66"/>
    </row>
    <row r="222" spans="2:7" x14ac:dyDescent="0.3">
      <c r="B222" s="57" t="s">
        <v>269</v>
      </c>
      <c r="C222" s="31">
        <v>0.45745517202873315</v>
      </c>
      <c r="D222" s="31">
        <v>0.90345005461651262</v>
      </c>
      <c r="E222" s="31">
        <v>0.38571130517793017</v>
      </c>
      <c r="F222" s="66">
        <v>0.51410714040782468</v>
      </c>
    </row>
    <row r="223" spans="2:7" x14ac:dyDescent="0.3">
      <c r="B223" s="57" t="s">
        <v>271</v>
      </c>
      <c r="C223" s="31">
        <v>0.18946621530474761</v>
      </c>
      <c r="D223" s="31">
        <v>2.5145524558474568E-2</v>
      </c>
      <c r="E223" s="31">
        <v>0.37109547467008647</v>
      </c>
      <c r="F223" s="66">
        <v>0.25384429149795401</v>
      </c>
    </row>
    <row r="224" spans="2:7" x14ac:dyDescent="0.3">
      <c r="B224" s="57" t="s">
        <v>270</v>
      </c>
      <c r="C224" s="31">
        <v>1.3484093465776116E-2</v>
      </c>
      <c r="D224" s="31">
        <v>5.1844171547167445E-2</v>
      </c>
      <c r="E224" s="31">
        <v>0</v>
      </c>
      <c r="F224" s="66">
        <v>1.4339421690833376E-2</v>
      </c>
    </row>
    <row r="225" spans="2:6" x14ac:dyDescent="0.3">
      <c r="B225" s="57" t="s">
        <v>272</v>
      </c>
      <c r="C225" s="31">
        <v>0.10631651223622578</v>
      </c>
      <c r="D225" s="31">
        <v>9.7993194732585963E-3</v>
      </c>
      <c r="E225" s="31">
        <v>0.22329263846160019</v>
      </c>
      <c r="F225" s="66">
        <v>0.14978402265325116</v>
      </c>
    </row>
    <row r="226" spans="2:6" x14ac:dyDescent="0.3">
      <c r="B226" s="57" t="s">
        <v>274</v>
      </c>
      <c r="C226" s="31">
        <v>0.15989432406092494</v>
      </c>
      <c r="D226" s="31">
        <v>9.7609298045866644E-3</v>
      </c>
      <c r="E226" s="31">
        <v>1.9900581690383241E-2</v>
      </c>
      <c r="F226" s="66">
        <v>5.0657673550727235E-2</v>
      </c>
    </row>
    <row r="227" spans="2:6" ht="14.4" thickBot="1" x14ac:dyDescent="0.35">
      <c r="B227" s="69" t="s">
        <v>273</v>
      </c>
      <c r="C227" s="70">
        <v>7.3383682903592248E-2</v>
      </c>
      <c r="D227" s="70">
        <v>0</v>
      </c>
      <c r="E227" s="70">
        <v>0</v>
      </c>
      <c r="F227" s="66">
        <v>1.7267450199409562E-2</v>
      </c>
    </row>
    <row r="228" spans="2:6" x14ac:dyDescent="0.3">
      <c r="B228" s="120" t="s">
        <v>89</v>
      </c>
      <c r="C228" s="119">
        <v>920.41472903350791</v>
      </c>
      <c r="D228" s="119">
        <v>787.07107831010501</v>
      </c>
      <c r="E228" s="119">
        <v>1438.606650677842</v>
      </c>
      <c r="F228" s="80">
        <v>3146.0924580214551</v>
      </c>
    </row>
    <row r="229" spans="2:6" ht="14.4" thickBot="1" x14ac:dyDescent="0.35">
      <c r="B229" s="69" t="s">
        <v>93</v>
      </c>
      <c r="C229" s="72">
        <v>557.86718815068843</v>
      </c>
      <c r="D229" s="72">
        <v>349.71644857538456</v>
      </c>
      <c r="E229" s="72">
        <v>2469.3340025030566</v>
      </c>
      <c r="F229" s="80">
        <v>3376.9176392291297</v>
      </c>
    </row>
    <row r="230" spans="2:6" ht="14.4" thickTop="1" x14ac:dyDescent="0.3">
      <c r="B230" s="120" t="s">
        <v>208</v>
      </c>
      <c r="C230" s="117">
        <v>0.82051241815041198</v>
      </c>
      <c r="D230" s="117">
        <v>0.61174681679810605</v>
      </c>
      <c r="E230" s="117">
        <v>0.63582228128620377</v>
      </c>
      <c r="F230" s="121">
        <v>0.73395453803298261</v>
      </c>
    </row>
    <row r="231" spans="2:6" ht="14.4" thickBot="1" x14ac:dyDescent="0.35">
      <c r="B231" s="69" t="s">
        <v>209</v>
      </c>
      <c r="C231" s="70">
        <v>9.3325917308777123E-2</v>
      </c>
      <c r="D231" s="70">
        <v>4.1555592973673589E-2</v>
      </c>
      <c r="E231" s="70">
        <v>7.4215477776366834E-2</v>
      </c>
      <c r="F231" s="68">
        <v>7.2912633254091919E-2</v>
      </c>
    </row>
    <row r="232" spans="2:6" x14ac:dyDescent="0.3">
      <c r="B232" s="105" t="s">
        <v>210</v>
      </c>
      <c r="C232" s="35"/>
      <c r="D232" s="35"/>
      <c r="E232" s="35"/>
      <c r="F232" s="35"/>
    </row>
  </sheetData>
  <mergeCells count="3">
    <mergeCell ref="B89:H89"/>
    <mergeCell ref="B16:E16"/>
    <mergeCell ref="B162:F162"/>
  </mergeCells>
  <hyperlinks>
    <hyperlink ref="I2" location="Contenidos!A1" display="Volver a Contenidos" xr:uid="{00000000-0004-0000-0700-000000000000}"/>
  </hyperlinks>
  <pageMargins left="0.7" right="0.7" top="0.75" bottom="0.75" header="0.3" footer="0.3"/>
  <pageSetup paperSize="9" orientation="portrait" verticalDpi="0" r:id="rId1"/>
  <ignoredErrors>
    <ignoredError sqref="E22 E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Contenidos</vt:lpstr>
      <vt:lpstr>Producción leche</vt:lpstr>
      <vt:lpstr>Tierra</vt:lpstr>
      <vt:lpstr>Animales lecheros</vt:lpstr>
      <vt:lpstr>Personas</vt:lpstr>
      <vt:lpstr>Mujeres productoras</vt:lpstr>
      <vt:lpstr>Infraestructura</vt:lpstr>
      <vt:lpstr>Maquinaria</vt:lpstr>
      <vt:lpstr>Manejo de las vacas</vt:lpstr>
      <vt:lpstr>Asistencia técnica</vt:lpstr>
      <vt:lpstr>Usos de Suelo</vt:lpstr>
      <vt:lpstr>Fertilizantes</vt:lpstr>
      <vt:lpstr>Producción Reservas</vt:lpstr>
      <vt:lpstr>Pastoreo y suplementación</vt:lpstr>
      <vt:lpstr>Riego</vt:lpstr>
      <vt:lpstr>Económico</vt:lpstr>
      <vt:lpstr>Arrendamiento</vt:lpstr>
      <vt:lpstr>Innovación</vt:lpstr>
      <vt:lpstr>Bienestar animal</vt:lpstr>
      <vt:lpstr>Elaboración de quesos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Ana Pedemonte</cp:lastModifiedBy>
  <dcterms:created xsi:type="dcterms:W3CDTF">2021-06-18T12:26:00Z</dcterms:created>
  <dcterms:modified xsi:type="dcterms:W3CDTF">2022-09-23T12:43:44Z</dcterms:modified>
</cp:coreProperties>
</file>