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32760" windowWidth="11760" windowHeight="8115" activeTab="0"/>
  </bookViews>
  <sheets>
    <sheet name="Europa" sheetId="1" r:id="rId1"/>
  </sheets>
  <definedNames/>
  <calcPr fullCalcOnLoad="1"/>
</workbook>
</file>

<file path=xl/sharedStrings.xml><?xml version="1.0" encoding="utf-8"?>
<sst xmlns="http://schemas.openxmlformats.org/spreadsheetml/2006/main" count="93" uniqueCount="27">
  <si>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</si>
  <si>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</si>
  <si>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</si>
  <si>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</si>
  <si>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</si>
  <si>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</si>
  <si>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</si>
  <si>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</si>
  <si>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</si>
  <si>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</si>
  <si>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</si>
  <si>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</si>
  <si>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</si>
  <si>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</si>
  <si>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</si>
  <si>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</si>
  <si>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Suero en Polvo (US$/Ton)</t>
  </si>
  <si>
    <t>2016</t>
  </si>
  <si>
    <t>2017</t>
  </si>
  <si>
    <t>2018</t>
  </si>
  <si>
    <t xml:space="preserve">Manteca (US$/Ton) </t>
  </si>
  <si>
    <t>2019</t>
  </si>
  <si>
    <t>2020</t>
  </si>
  <si>
    <t xml:space="preserve">Leche en Polvo Descremada (US$/Ton) </t>
  </si>
  <si>
    <t>Leche en Polvo Entera (US$/Ton)</t>
  </si>
  <si>
    <t>2021</t>
  </si>
  <si>
    <t xml:space="preserve">Precios de exportación de Europa (*)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</si>
</sst>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9" fontId="37" fillId="0" borderId="13" xfId="57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37" fillId="0" borderId="1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7" fillId="0" borderId="17" xfId="0" applyNumberFormat="1" applyFont="1" applyBorder="1" applyAlignment="1">
      <alignment/>
    </xf>
    <xf numFmtId="49" fontId="37" fillId="0" borderId="18" xfId="0" applyNumberFormat="1" applyFont="1" applyBorder="1" applyAlignment="1">
      <alignment/>
    </xf>
    <xf numFmtId="49" fontId="37" fillId="0" borderId="19" xfId="0" applyNumberFormat="1" applyFont="1" applyBorder="1" applyAlignment="1">
      <alignment/>
    </xf>
    <xf numFmtId="49" fontId="37" fillId="0" borderId="20" xfId="0" applyNumberFormat="1" applyFont="1" applyBorder="1" applyAlignment="1">
      <alignment/>
    </xf>
    <xf numFmtId="49" fontId="38" fillId="0" borderId="0" xfId="0" applyNumberFormat="1" applyFont="1" applyAlignment="1">
      <alignment/>
    </xf>
    <xf numFmtId="49" fontId="37" fillId="0" borderId="16" xfId="0" applyNumberFormat="1" applyFont="1" applyBorder="1" applyAlignment="1">
      <alignment/>
    </xf>
    <xf numFmtId="49" fontId="3" fillId="0" borderId="0" xfId="53" applyNumberFormat="1" applyFont="1" applyFill="1" applyBorder="1" applyAlignment="1">
      <alignment horizontal="center" wrapText="1"/>
      <protection/>
    </xf>
    <xf numFmtId="3" fontId="0" fillId="0" borderId="0" xfId="0" applyNumberFormat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/>
    </xf>
    <xf numFmtId="3" fontId="37" fillId="0" borderId="16" xfId="0" applyNumberFormat="1" applyFont="1" applyFill="1" applyBorder="1" applyAlignment="1">
      <alignment horizontal="center"/>
    </xf>
    <xf numFmtId="9" fontId="37" fillId="0" borderId="13" xfId="57" applyFont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37" fillId="0" borderId="21" xfId="0" applyNumberFormat="1" applyFont="1" applyFill="1" applyBorder="1" applyAlignment="1">
      <alignment horizontal="center"/>
    </xf>
    <xf numFmtId="9" fontId="37" fillId="0" borderId="23" xfId="57" applyFont="1" applyBorder="1" applyAlignment="1">
      <alignment/>
    </xf>
    <xf numFmtId="49" fontId="37" fillId="0" borderId="19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4" xfId="55"/>
    <cellStyle name="Notas" xfId="56"/>
    <cellStyle name="Percent" xfId="57"/>
    <cellStyle name="Porcentual 2" xfId="58"/>
    <cellStyle name="Porcentual 3" xfId="59"/>
    <cellStyle name="Porcentual 4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0</xdr:row>
      <xdr:rowOff>57150</xdr:rowOff>
    </xdr:from>
    <xdr:to>
      <xdr:col>9</xdr:col>
      <xdr:colOff>0</xdr:colOff>
      <xdr:row>8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5715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V94"/>
  <sheetViews>
    <sheetView showGridLines="0" tabSelected="1" zoomScalePageLayoutView="0" workbookViewId="0" topLeftCell="A1">
      <selection activeCell="I87" sqref="I87"/>
    </sheetView>
  </sheetViews>
  <sheetFormatPr defaultColWidth="11.421875" defaultRowHeight="15"/>
  <cols>
    <col min="1" max="1" width="11.421875" style="0" customWidth="1"/>
    <col min="2" max="2" width="11.421875" style="15" customWidth="1"/>
    <col min="3" max="5" width="11.421875" style="0" customWidth="1"/>
    <col min="6" max="6" width="10.28125" style="0" customWidth="1"/>
    <col min="7" max="7" width="12.8515625" style="0" customWidth="1"/>
    <col min="8" max="8" width="11.00390625" style="0" customWidth="1"/>
  </cols>
  <sheetData>
    <row r="1" ht="15"/>
    <row r="2" ht="15"/>
    <row r="3" ht="15"/>
    <row r="4" ht="15"/>
    <row r="5" ht="15"/>
    <row r="6" ht="15"/>
    <row r="7" ht="15"/>
    <row r="8" ht="15">
      <c r="C8" s="14"/>
    </row>
    <row r="9" ht="15.75" thickBot="1">
      <c r="C9" s="14"/>
    </row>
    <row r="10" spans="3:9" ht="15.75" thickBot="1">
      <c r="C10" s="14"/>
      <c r="G10" s="41" t="s">
        <v>26</v>
      </c>
      <c r="H10" s="42"/>
      <c r="I10" s="43"/>
    </row>
    <row r="11" ht="15.75" thickBot="1">
      <c r="C11" s="14"/>
    </row>
    <row r="12" spans="7:15" ht="15.75" thickBot="1">
      <c r="G12" s="38" t="s">
        <v>24</v>
      </c>
      <c r="H12" s="39"/>
      <c r="I12" s="40"/>
      <c r="O12" s="14"/>
    </row>
    <row r="13" ht="15.75" thickBot="1"/>
    <row r="14" spans="2:16" ht="15.75" thickBot="1">
      <c r="B14" s="16" t="s">
        <v>0</v>
      </c>
      <c r="C14" s="2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2" t="s">
        <v>13</v>
      </c>
      <c r="P14" s="3" t="s">
        <v>14</v>
      </c>
    </row>
    <row r="15" spans="2:16" ht="15">
      <c r="B15" s="17">
        <v>2007</v>
      </c>
      <c r="C15" s="6">
        <v>3075</v>
      </c>
      <c r="D15" s="7">
        <v>3400</v>
      </c>
      <c r="E15" s="7">
        <v>3579.1666666666665</v>
      </c>
      <c r="F15" s="7">
        <v>4400</v>
      </c>
      <c r="G15" s="7">
        <v>4762.5</v>
      </c>
      <c r="H15" s="7">
        <v>5088.75</v>
      </c>
      <c r="I15" s="7">
        <v>5225</v>
      </c>
      <c r="J15" s="7">
        <v>5400</v>
      </c>
      <c r="K15" s="7">
        <v>5600</v>
      </c>
      <c r="L15" s="7">
        <v>5425</v>
      </c>
      <c r="M15" s="7">
        <v>4981.25</v>
      </c>
      <c r="N15" s="7">
        <v>4687.5</v>
      </c>
      <c r="O15" s="9">
        <f aca="true" t="shared" si="0" ref="O15:O21">AVERAGE(C15:N15)</f>
        <v>4635.347222222222</v>
      </c>
      <c r="P15" s="4"/>
    </row>
    <row r="16" spans="2:16" ht="15">
      <c r="B16" s="18">
        <v>2008</v>
      </c>
      <c r="C16" s="8">
        <v>4387.5</v>
      </c>
      <c r="D16" s="5">
        <v>4616.666666666666</v>
      </c>
      <c r="E16" s="5">
        <v>4606.25</v>
      </c>
      <c r="F16" s="5">
        <v>4550</v>
      </c>
      <c r="G16" s="5">
        <v>4475</v>
      </c>
      <c r="H16" s="5">
        <v>4475</v>
      </c>
      <c r="I16" s="5">
        <v>4512.5</v>
      </c>
      <c r="J16" s="5">
        <v>4058.3333333333335</v>
      </c>
      <c r="K16" s="5">
        <v>3462.5</v>
      </c>
      <c r="L16" s="5">
        <v>3056.25</v>
      </c>
      <c r="M16" s="5">
        <v>2725</v>
      </c>
      <c r="N16" s="5">
        <v>2725</v>
      </c>
      <c r="O16" s="9">
        <f t="shared" si="0"/>
        <v>3970.8333333333335</v>
      </c>
      <c r="P16" s="4">
        <f>+O16/O15-1</f>
        <v>-0.14335795292813358</v>
      </c>
    </row>
    <row r="17" spans="2:16" ht="15">
      <c r="B17" s="18">
        <v>2009</v>
      </c>
      <c r="C17" s="8">
        <v>2406.25</v>
      </c>
      <c r="D17" s="5">
        <v>2168.75</v>
      </c>
      <c r="E17" s="5">
        <v>2231.25</v>
      </c>
      <c r="F17" s="5">
        <v>2325</v>
      </c>
      <c r="G17" s="5">
        <v>2512.5</v>
      </c>
      <c r="H17" s="5">
        <v>2637.5</v>
      </c>
      <c r="I17" s="5">
        <v>2650</v>
      </c>
      <c r="J17" s="5">
        <v>2718.75</v>
      </c>
      <c r="K17" s="5">
        <v>2893.75</v>
      </c>
      <c r="L17" s="5">
        <v>3454.166666666667</v>
      </c>
      <c r="M17" s="5">
        <v>3925</v>
      </c>
      <c r="N17" s="5">
        <v>3825</v>
      </c>
      <c r="O17" s="9">
        <f t="shared" si="0"/>
        <v>2812.326388888889</v>
      </c>
      <c r="P17" s="4">
        <f>+O17/O16-1</f>
        <v>-0.2917541098286114</v>
      </c>
    </row>
    <row r="18" spans="2:16" ht="15">
      <c r="B18" s="18">
        <v>2010</v>
      </c>
      <c r="C18" s="8">
        <v>3537.5</v>
      </c>
      <c r="D18" s="5">
        <v>3368.75</v>
      </c>
      <c r="E18" s="5">
        <v>3363</v>
      </c>
      <c r="F18" s="5">
        <v>3579</v>
      </c>
      <c r="G18" s="5">
        <v>3700</v>
      </c>
      <c r="H18" s="5">
        <v>3537.5</v>
      </c>
      <c r="I18" s="5">
        <v>3613</v>
      </c>
      <c r="J18" s="5">
        <v>3625</v>
      </c>
      <c r="K18" s="5">
        <v>3513</v>
      </c>
      <c r="L18" s="5">
        <v>3804.16</v>
      </c>
      <c r="M18" s="5">
        <v>3643.75</v>
      </c>
      <c r="N18" s="5">
        <f>+(3550+3750+3675+3950)/4</f>
        <v>3731.25</v>
      </c>
      <c r="O18" s="9">
        <f t="shared" si="0"/>
        <v>3584.659166666667</v>
      </c>
      <c r="P18" s="4">
        <f>+O18/O17-1</f>
        <v>0.2746241619853076</v>
      </c>
    </row>
    <row r="19" spans="2:16" s="11" customFormat="1" ht="15">
      <c r="B19" s="18">
        <v>2011</v>
      </c>
      <c r="C19" s="8">
        <f>(3700+3975+3925+4375)/4</f>
        <v>3993.75</v>
      </c>
      <c r="D19" s="5">
        <f>+(4500+4750+4500+5000)/4</f>
        <v>4687.5</v>
      </c>
      <c r="E19" s="5">
        <v>4837.5</v>
      </c>
      <c r="F19" s="5">
        <v>4552.5</v>
      </c>
      <c r="G19" s="5">
        <v>4362.5</v>
      </c>
      <c r="H19" s="5">
        <v>4406.25</v>
      </c>
      <c r="I19" s="5">
        <v>4367.5</v>
      </c>
      <c r="J19" s="5">
        <v>4237.5</v>
      </c>
      <c r="K19" s="5">
        <v>4029.1666666666665</v>
      </c>
      <c r="L19" s="5">
        <v>4037.5</v>
      </c>
      <c r="M19" s="5">
        <v>3993.75</v>
      </c>
      <c r="N19" s="5">
        <f>AVERAGE(N14:N17)</f>
        <v>3745.8333333333335</v>
      </c>
      <c r="O19" s="9">
        <f t="shared" si="0"/>
        <v>4270.9375</v>
      </c>
      <c r="P19" s="4">
        <f>+O19/O18-1</f>
        <v>0.1914486988651407</v>
      </c>
    </row>
    <row r="20" spans="2:16" s="11" customFormat="1" ht="15">
      <c r="B20" s="18">
        <v>2012</v>
      </c>
      <c r="C20" s="8">
        <v>3729.1666666666665</v>
      </c>
      <c r="D20" s="5">
        <v>3737.5</v>
      </c>
      <c r="E20" s="5">
        <v>3608.3333333333335</v>
      </c>
      <c r="F20" s="5">
        <v>3350</v>
      </c>
      <c r="G20" s="5">
        <v>3162.5</v>
      </c>
      <c r="H20" s="5">
        <v>3112.5</v>
      </c>
      <c r="I20" s="5">
        <v>3118.75</v>
      </c>
      <c r="J20" s="5">
        <v>3345.8333333333335</v>
      </c>
      <c r="K20" s="5">
        <v>3850</v>
      </c>
      <c r="L20" s="5">
        <v>3837.5</v>
      </c>
      <c r="M20" s="5">
        <v>3837.5</v>
      </c>
      <c r="N20" s="5">
        <v>3912.5</v>
      </c>
      <c r="O20" s="9">
        <f t="shared" si="0"/>
        <v>3550.173611111111</v>
      </c>
      <c r="P20" s="4">
        <f>+O20/O19-1</f>
        <v>-0.168760111541995</v>
      </c>
    </row>
    <row r="21" spans="2:22" s="14" customFormat="1" ht="15">
      <c r="B21" s="18">
        <v>2013</v>
      </c>
      <c r="C21" s="8">
        <v>3975</v>
      </c>
      <c r="D21" s="5">
        <v>4062.5</v>
      </c>
      <c r="E21" s="5">
        <v>4125</v>
      </c>
      <c r="F21" s="5">
        <v>4762.5</v>
      </c>
      <c r="G21" s="5">
        <v>4725</v>
      </c>
      <c r="H21" s="5">
        <v>4762.5</v>
      </c>
      <c r="I21" s="5">
        <v>4681.25</v>
      </c>
      <c r="J21" s="5">
        <v>4933.333333333333</v>
      </c>
      <c r="K21" s="5">
        <v>5050</v>
      </c>
      <c r="L21" s="5">
        <v>5037.5</v>
      </c>
      <c r="M21" s="5">
        <v>5000</v>
      </c>
      <c r="N21" s="5">
        <v>5106.25</v>
      </c>
      <c r="O21" s="9">
        <f t="shared" si="0"/>
        <v>4685.069444444444</v>
      </c>
      <c r="P21" s="4">
        <f aca="true" t="shared" si="1" ref="P21:P27">O21/O20-1</f>
        <v>0.3196733336593478</v>
      </c>
      <c r="R21" s="24"/>
      <c r="S21" s="25"/>
      <c r="T21" s="25"/>
      <c r="U21" s="24"/>
      <c r="V21" s="25"/>
    </row>
    <row r="22" spans="2:22" s="14" customFormat="1" ht="15">
      <c r="B22" s="18">
        <v>2014</v>
      </c>
      <c r="C22" s="8">
        <v>5150</v>
      </c>
      <c r="D22" s="5">
        <v>5146</v>
      </c>
      <c r="E22" s="5">
        <v>5031</v>
      </c>
      <c r="F22" s="5">
        <v>4900</v>
      </c>
      <c r="G22" s="5">
        <v>4687.5</v>
      </c>
      <c r="H22" s="5">
        <v>4500</v>
      </c>
      <c r="I22" s="5">
        <v>4381.25</v>
      </c>
      <c r="J22" s="5">
        <v>3808</v>
      </c>
      <c r="K22" s="5">
        <v>3118.75</v>
      </c>
      <c r="L22" s="5">
        <v>3031.25</v>
      </c>
      <c r="M22" s="5">
        <v>2856.25</v>
      </c>
      <c r="N22" s="5">
        <v>2812.5</v>
      </c>
      <c r="O22" s="9">
        <f aca="true" t="shared" si="2" ref="O22:O27">AVERAGE(C22:N22)</f>
        <v>4118.541666666667</v>
      </c>
      <c r="P22" s="4">
        <f t="shared" si="1"/>
        <v>-0.12092195953457341</v>
      </c>
      <c r="R22" s="24"/>
      <c r="S22" s="25"/>
      <c r="T22" s="25"/>
      <c r="U22" s="24"/>
      <c r="V22" s="25"/>
    </row>
    <row r="23" spans="2:22" s="14" customFormat="1" ht="15">
      <c r="B23" s="18">
        <v>2015</v>
      </c>
      <c r="C23" s="8">
        <v>2725</v>
      </c>
      <c r="D23" s="5">
        <v>2987.5</v>
      </c>
      <c r="E23" s="5">
        <v>2962.5</v>
      </c>
      <c r="F23" s="5">
        <v>2813</v>
      </c>
      <c r="G23" s="5">
        <v>2756.25</v>
      </c>
      <c r="H23" s="5">
        <v>2618.75</v>
      </c>
      <c r="I23" s="5">
        <v>2400</v>
      </c>
      <c r="J23" s="5">
        <v>2106.25</v>
      </c>
      <c r="K23" s="5">
        <v>2125</v>
      </c>
      <c r="L23" s="5">
        <v>2383.33333333333</v>
      </c>
      <c r="M23" s="5">
        <v>2468.75</v>
      </c>
      <c r="N23" s="5">
        <v>2325</v>
      </c>
      <c r="O23" s="9">
        <f t="shared" si="2"/>
        <v>2555.944444444444</v>
      </c>
      <c r="P23" s="4">
        <f t="shared" si="1"/>
        <v>-0.3794054664710744</v>
      </c>
      <c r="R23" s="24"/>
      <c r="S23" s="25"/>
      <c r="T23" s="25"/>
      <c r="U23" s="24"/>
      <c r="V23" s="25"/>
    </row>
    <row r="24" spans="2:22" s="14" customFormat="1" ht="15">
      <c r="B24" s="18" t="s">
        <v>17</v>
      </c>
      <c r="C24" s="8">
        <v>2187.5</v>
      </c>
      <c r="D24" s="5">
        <v>2187.5</v>
      </c>
      <c r="E24" s="5">
        <v>2100</v>
      </c>
      <c r="F24" s="5">
        <v>2075</v>
      </c>
      <c r="G24" s="5">
        <v>2093.75</v>
      </c>
      <c r="H24" s="5">
        <v>2306.25</v>
      </c>
      <c r="I24" s="5">
        <v>2406.25</v>
      </c>
      <c r="J24" s="5">
        <v>2593.75</v>
      </c>
      <c r="K24" s="5">
        <v>2887.5</v>
      </c>
      <c r="L24" s="5">
        <v>2968.75</v>
      </c>
      <c r="M24" s="5">
        <v>3125</v>
      </c>
      <c r="N24" s="5">
        <v>3268.75</v>
      </c>
      <c r="O24" s="9">
        <f t="shared" si="2"/>
        <v>2516.6666666666665</v>
      </c>
      <c r="P24" s="4">
        <f t="shared" si="1"/>
        <v>-0.015367226726367589</v>
      </c>
      <c r="R24" s="24"/>
      <c r="S24" s="25"/>
      <c r="T24" s="25"/>
      <c r="U24" s="24"/>
      <c r="V24" s="25"/>
    </row>
    <row r="25" spans="2:22" s="26" customFormat="1" ht="15">
      <c r="B25" s="35" t="s">
        <v>18</v>
      </c>
      <c r="C25" s="29">
        <v>3287.5</v>
      </c>
      <c r="D25" s="30">
        <v>3256.25</v>
      </c>
      <c r="E25" s="30">
        <v>3081.25</v>
      </c>
      <c r="F25" s="30">
        <v>2925</v>
      </c>
      <c r="G25" s="30">
        <v>3150</v>
      </c>
      <c r="H25" s="30">
        <v>3443.75</v>
      </c>
      <c r="I25" s="30">
        <v>3493.75</v>
      </c>
      <c r="J25" s="30">
        <v>3756.25</v>
      </c>
      <c r="K25" s="30">
        <v>3783.3333333333335</v>
      </c>
      <c r="L25" s="30">
        <v>3437.5</v>
      </c>
      <c r="M25" s="30">
        <v>3187.5</v>
      </c>
      <c r="N25" s="30">
        <v>3031.25</v>
      </c>
      <c r="O25" s="27">
        <f t="shared" si="2"/>
        <v>3319.444444444444</v>
      </c>
      <c r="P25" s="28">
        <f t="shared" si="1"/>
        <v>0.3189845474613686</v>
      </c>
      <c r="R25" s="36"/>
      <c r="S25" s="37"/>
      <c r="T25" s="37"/>
      <c r="U25" s="36"/>
      <c r="V25" s="37"/>
    </row>
    <row r="26" spans="2:16" s="26" customFormat="1" ht="15">
      <c r="B26" s="35" t="s">
        <v>19</v>
      </c>
      <c r="C26" s="29">
        <v>3037.5</v>
      </c>
      <c r="D26" s="30">
        <v>3168.75</v>
      </c>
      <c r="E26" s="30">
        <v>3237.5</v>
      </c>
      <c r="F26" s="30">
        <v>3281.25</v>
      </c>
      <c r="G26" s="30">
        <v>3318.75</v>
      </c>
      <c r="H26" s="30">
        <v>3381.25</v>
      </c>
      <c r="I26" s="30">
        <v>3312.5</v>
      </c>
      <c r="J26" s="30">
        <v>3308.33333333333</v>
      </c>
      <c r="K26" s="30">
        <v>3406.25</v>
      </c>
      <c r="L26" s="30">
        <v>3200</v>
      </c>
      <c r="M26" s="30">
        <v>3112.5</v>
      </c>
      <c r="N26" s="30">
        <v>3087.5</v>
      </c>
      <c r="O26" s="27">
        <f t="shared" si="2"/>
        <v>3237.673611111111</v>
      </c>
      <c r="P26" s="28">
        <f t="shared" si="1"/>
        <v>-0.024633891213388992</v>
      </c>
    </row>
    <row r="27" spans="2:16" s="26" customFormat="1" ht="15">
      <c r="B27" s="35" t="s">
        <v>21</v>
      </c>
      <c r="C27" s="29">
        <v>3131.25</v>
      </c>
      <c r="D27" s="30">
        <v>3193.75</v>
      </c>
      <c r="E27" s="30">
        <v>3275</v>
      </c>
      <c r="F27" s="30">
        <v>3320.8333333333335</v>
      </c>
      <c r="G27" s="30">
        <v>3268.75</v>
      </c>
      <c r="H27" s="30">
        <v>3375</v>
      </c>
      <c r="I27" s="30">
        <v>3208.3333333333335</v>
      </c>
      <c r="J27" s="30">
        <v>3181.25</v>
      </c>
      <c r="K27" s="30">
        <v>3250</v>
      </c>
      <c r="L27" s="30">
        <v>3306.25</v>
      </c>
      <c r="M27" s="30">
        <v>3362.5</v>
      </c>
      <c r="N27" s="30">
        <v>3406.25</v>
      </c>
      <c r="O27" s="27">
        <f t="shared" si="2"/>
        <v>3273.263888888889</v>
      </c>
      <c r="P27" s="28">
        <f t="shared" si="1"/>
        <v>0.010992546517239576</v>
      </c>
    </row>
    <row r="28" spans="2:16" s="26" customFormat="1" ht="15">
      <c r="B28" s="35" t="s">
        <v>22</v>
      </c>
      <c r="C28" s="29">
        <v>3425</v>
      </c>
      <c r="D28" s="30">
        <v>3350</v>
      </c>
      <c r="E28" s="30">
        <v>3112.5</v>
      </c>
      <c r="F28" s="30">
        <v>2493.75</v>
      </c>
      <c r="G28" s="30">
        <v>2406.25</v>
      </c>
      <c r="H28" s="30">
        <v>2387.5</v>
      </c>
      <c r="I28" s="30">
        <v>3154.1666666666665</v>
      </c>
      <c r="J28" s="30">
        <v>3281.25</v>
      </c>
      <c r="K28" s="30">
        <v>3287.5</v>
      </c>
      <c r="L28" s="30">
        <v>3256.25</v>
      </c>
      <c r="M28" s="30">
        <v>3268.75</v>
      </c>
      <c r="N28" s="30">
        <v>3350</v>
      </c>
      <c r="O28" s="27">
        <f>AVERAGE(C28:N28)</f>
        <v>3064.4097222222226</v>
      </c>
      <c r="P28" s="28">
        <f>O28/O27-1</f>
        <v>-0.0638060888936034</v>
      </c>
    </row>
    <row r="29" spans="2:16" s="26" customFormat="1" ht="15.75" thickBot="1">
      <c r="B29" s="19" t="s">
        <v>25</v>
      </c>
      <c r="C29" s="31">
        <v>3418.75</v>
      </c>
      <c r="D29" s="32">
        <v>3531.25</v>
      </c>
      <c r="E29" s="32">
        <v>3731.25</v>
      </c>
      <c r="F29" s="32">
        <v>3866.6666666666665</v>
      </c>
      <c r="G29" s="32">
        <v>3950</v>
      </c>
      <c r="H29" s="32">
        <v>3943.75</v>
      </c>
      <c r="I29" s="32">
        <v>3793.75</v>
      </c>
      <c r="J29" s="32"/>
      <c r="K29" s="32"/>
      <c r="L29" s="32"/>
      <c r="M29" s="32"/>
      <c r="N29" s="32"/>
      <c r="O29" s="33"/>
      <c r="P29" s="34"/>
    </row>
    <row r="30" spans="2:12" ht="15">
      <c r="B30" s="20" t="s">
        <v>15</v>
      </c>
      <c r="K30" s="24"/>
      <c r="L30" s="25"/>
    </row>
    <row r="31" spans="2:12" s="14" customFormat="1" ht="15.75" thickBot="1">
      <c r="B31" s="20"/>
      <c r="K31" s="24"/>
      <c r="L31" s="25"/>
    </row>
    <row r="32" spans="7:12" ht="15.75" thickBot="1">
      <c r="G32" s="38" t="s">
        <v>23</v>
      </c>
      <c r="H32" s="39"/>
      <c r="I32" s="40"/>
      <c r="K32" s="24"/>
      <c r="L32" s="25"/>
    </row>
    <row r="33" spans="11:12" ht="15.75" thickBot="1">
      <c r="K33" s="24"/>
      <c r="L33" s="25"/>
    </row>
    <row r="34" spans="2:16" ht="15.75" thickBot="1">
      <c r="B34" s="16" t="s">
        <v>0</v>
      </c>
      <c r="C34" s="2" t="s">
        <v>1</v>
      </c>
      <c r="D34" s="1" t="s">
        <v>2</v>
      </c>
      <c r="E34" s="1" t="s">
        <v>3</v>
      </c>
      <c r="F34" s="1" t="s">
        <v>4</v>
      </c>
      <c r="G34" s="1" t="s">
        <v>5</v>
      </c>
      <c r="H34" s="1" t="s">
        <v>6</v>
      </c>
      <c r="I34" s="1" t="s">
        <v>7</v>
      </c>
      <c r="J34" s="1" t="s">
        <v>8</v>
      </c>
      <c r="K34" s="1" t="s">
        <v>9</v>
      </c>
      <c r="L34" s="1" t="s">
        <v>10</v>
      </c>
      <c r="M34" s="1" t="s">
        <v>11</v>
      </c>
      <c r="N34" s="1" t="s">
        <v>12</v>
      </c>
      <c r="O34" s="2" t="s">
        <v>13</v>
      </c>
      <c r="P34" s="3" t="s">
        <v>14</v>
      </c>
    </row>
    <row r="35" spans="2:16" ht="15">
      <c r="B35" s="21">
        <v>2007</v>
      </c>
      <c r="C35" s="6">
        <v>3087.5</v>
      </c>
      <c r="D35" s="7">
        <v>3162.5</v>
      </c>
      <c r="E35" s="7">
        <v>3545.8333333333335</v>
      </c>
      <c r="F35" s="7">
        <v>4450</v>
      </c>
      <c r="G35" s="7">
        <v>4945</v>
      </c>
      <c r="H35" s="7">
        <v>5140</v>
      </c>
      <c r="I35" s="7">
        <v>5212.5</v>
      </c>
      <c r="J35" s="7">
        <v>5250</v>
      </c>
      <c r="K35" s="7">
        <v>5187.5</v>
      </c>
      <c r="L35" s="7">
        <v>4987.5</v>
      </c>
      <c r="M35" s="7">
        <v>4475</v>
      </c>
      <c r="N35" s="7">
        <v>3775</v>
      </c>
      <c r="O35" s="9">
        <f aca="true" t="shared" si="3" ref="O35:O40">AVERAGE(C35:N35)</f>
        <v>4434.861111111111</v>
      </c>
      <c r="P35" s="4"/>
    </row>
    <row r="36" spans="2:16" ht="15">
      <c r="B36" s="21">
        <v>2008</v>
      </c>
      <c r="C36" s="8">
        <v>3525</v>
      </c>
      <c r="D36" s="5">
        <v>3783.3333333333335</v>
      </c>
      <c r="E36" s="5">
        <v>3481.25</v>
      </c>
      <c r="F36" s="5">
        <v>3493.75</v>
      </c>
      <c r="G36" s="5">
        <v>3537.5</v>
      </c>
      <c r="H36" s="5">
        <v>3825</v>
      </c>
      <c r="I36" s="5">
        <v>3956.25</v>
      </c>
      <c r="J36" s="5">
        <v>3391.666666666667</v>
      </c>
      <c r="K36" s="5">
        <v>2843.75</v>
      </c>
      <c r="L36" s="5">
        <v>2493.75</v>
      </c>
      <c r="M36" s="5">
        <v>2125</v>
      </c>
      <c r="N36" s="5">
        <v>2156.25</v>
      </c>
      <c r="O36" s="9">
        <f t="shared" si="3"/>
        <v>3217.7083333333335</v>
      </c>
      <c r="P36" s="4">
        <f>+O36/O35-1</f>
        <v>-0.27445116031442796</v>
      </c>
    </row>
    <row r="37" spans="2:16" ht="15">
      <c r="B37" s="21">
        <v>2009</v>
      </c>
      <c r="C37" s="8">
        <v>2156.25</v>
      </c>
      <c r="D37" s="5">
        <v>2093.75</v>
      </c>
      <c r="E37" s="5">
        <v>2056.25</v>
      </c>
      <c r="F37" s="5">
        <v>2137.5</v>
      </c>
      <c r="G37" s="5">
        <v>2210.833333333333</v>
      </c>
      <c r="H37" s="5">
        <v>2343.75</v>
      </c>
      <c r="I37" s="5">
        <v>2350</v>
      </c>
      <c r="J37" s="5">
        <v>2362.5</v>
      </c>
      <c r="K37" s="5">
        <v>2518.75</v>
      </c>
      <c r="L37" s="5">
        <v>3033.333333333333</v>
      </c>
      <c r="M37" s="5">
        <v>3368.75</v>
      </c>
      <c r="N37" s="5">
        <v>3181.25</v>
      </c>
      <c r="O37" s="9">
        <f t="shared" si="3"/>
        <v>2484.409722222222</v>
      </c>
      <c r="P37" s="4">
        <f>+O37/O36-1</f>
        <v>-0.22789468004748037</v>
      </c>
    </row>
    <row r="38" spans="2:16" ht="15">
      <c r="B38" s="21">
        <v>2010</v>
      </c>
      <c r="C38" s="8">
        <v>3062.5</v>
      </c>
      <c r="D38" s="5">
        <v>2725</v>
      </c>
      <c r="E38" s="5">
        <v>2775</v>
      </c>
      <c r="F38" s="5">
        <v>3025</v>
      </c>
      <c r="G38" s="5">
        <v>3138</v>
      </c>
      <c r="H38" s="5">
        <v>2887.5</v>
      </c>
      <c r="I38" s="5">
        <v>2944</v>
      </c>
      <c r="J38" s="5">
        <v>2925</v>
      </c>
      <c r="K38" s="5">
        <v>2881</v>
      </c>
      <c r="L38" s="5">
        <v>3100</v>
      </c>
      <c r="M38" s="5">
        <v>2825</v>
      </c>
      <c r="N38" s="5">
        <f>+(2650+3000+2850+3150)/4</f>
        <v>2912.5</v>
      </c>
      <c r="O38" s="9">
        <f t="shared" si="3"/>
        <v>2933.375</v>
      </c>
      <c r="P38" s="4">
        <f>+O38/O37-1</f>
        <v>0.18071305781889846</v>
      </c>
    </row>
    <row r="39" spans="2:16" s="11" customFormat="1" ht="15">
      <c r="B39" s="21">
        <v>2011</v>
      </c>
      <c r="C39" s="8">
        <f>+(3050+3300+3200+3450)/4</f>
        <v>3250</v>
      </c>
      <c r="D39" s="5">
        <f>+(3500+4000+3550+4300)/4</f>
        <v>3837.5</v>
      </c>
      <c r="E39" s="5">
        <v>3925</v>
      </c>
      <c r="F39" s="5">
        <v>3550</v>
      </c>
      <c r="G39" s="5">
        <v>3437.5</v>
      </c>
      <c r="H39" s="5">
        <v>3493.75</v>
      </c>
      <c r="I39" s="5">
        <v>3382.5</v>
      </c>
      <c r="J39" s="5">
        <v>3306.25</v>
      </c>
      <c r="K39" s="5">
        <v>3220.8333333333335</v>
      </c>
      <c r="L39" s="5">
        <v>3268.75</v>
      </c>
      <c r="M39" s="5">
        <v>3187.5</v>
      </c>
      <c r="N39" s="5">
        <v>3068.75</v>
      </c>
      <c r="O39" s="9">
        <f t="shared" si="3"/>
        <v>3410.694444444444</v>
      </c>
      <c r="P39" s="4">
        <f>+O39/O38-1</f>
        <v>0.16272022651193385</v>
      </c>
    </row>
    <row r="40" spans="2:16" s="11" customFormat="1" ht="15">
      <c r="B40" s="18">
        <v>2012</v>
      </c>
      <c r="C40" s="8">
        <v>3041.6666666666665</v>
      </c>
      <c r="D40" s="5">
        <v>3025</v>
      </c>
      <c r="E40" s="5">
        <v>2875</v>
      </c>
      <c r="F40" s="5">
        <v>2650</v>
      </c>
      <c r="G40" s="5">
        <v>2575</v>
      </c>
      <c r="H40" s="5">
        <v>2662.5</v>
      </c>
      <c r="I40" s="5">
        <v>2718.75</v>
      </c>
      <c r="J40" s="5">
        <v>3062.5</v>
      </c>
      <c r="K40" s="5">
        <v>3475</v>
      </c>
      <c r="L40" s="5">
        <v>3518.75</v>
      </c>
      <c r="M40" s="5">
        <v>3456.25</v>
      </c>
      <c r="N40" s="5">
        <v>3500</v>
      </c>
      <c r="O40" s="9">
        <f t="shared" si="3"/>
        <v>3046.7013888888887</v>
      </c>
      <c r="P40" s="4">
        <f>+O40/O39-1</f>
        <v>-0.10672109785397232</v>
      </c>
    </row>
    <row r="41" spans="2:16" s="14" customFormat="1" ht="15">
      <c r="B41" s="18">
        <v>2013</v>
      </c>
      <c r="C41" s="8">
        <v>3543.75</v>
      </c>
      <c r="D41" s="5">
        <v>3593.75</v>
      </c>
      <c r="E41" s="5">
        <v>3579.1666666666665</v>
      </c>
      <c r="F41" s="5">
        <v>4143.75</v>
      </c>
      <c r="G41" s="5">
        <v>4056.25</v>
      </c>
      <c r="H41" s="5">
        <v>4125</v>
      </c>
      <c r="I41" s="5">
        <v>4125</v>
      </c>
      <c r="J41" s="5">
        <v>4283.333333333333</v>
      </c>
      <c r="K41" s="5">
        <v>4325</v>
      </c>
      <c r="L41" s="5">
        <v>4200</v>
      </c>
      <c r="M41" s="5">
        <v>4225</v>
      </c>
      <c r="N41" s="5">
        <v>4437.5</v>
      </c>
      <c r="O41" s="9">
        <f aca="true" t="shared" si="4" ref="O41:O47">AVERAGE(C41:N41)</f>
        <v>4053.125</v>
      </c>
      <c r="P41" s="4">
        <f aca="true" t="shared" si="5" ref="P41:P47">O41/O40-1</f>
        <v>0.3303322126616901</v>
      </c>
    </row>
    <row r="42" spans="2:16" s="14" customFormat="1" ht="15">
      <c r="B42" s="18">
        <v>2014</v>
      </c>
      <c r="C42" s="8">
        <v>4543.75</v>
      </c>
      <c r="D42" s="5">
        <v>4617</v>
      </c>
      <c r="E42" s="5">
        <v>4413</v>
      </c>
      <c r="F42" s="5">
        <v>4188</v>
      </c>
      <c r="G42" s="5">
        <v>4006.25</v>
      </c>
      <c r="H42" s="5">
        <v>3869</v>
      </c>
      <c r="I42" s="5">
        <v>3850</v>
      </c>
      <c r="J42" s="5">
        <v>3325</v>
      </c>
      <c r="K42" s="5">
        <v>2687.5</v>
      </c>
      <c r="L42" s="5">
        <v>2587.5</v>
      </c>
      <c r="M42" s="5">
        <v>2400</v>
      </c>
      <c r="N42" s="5">
        <v>2293.75</v>
      </c>
      <c r="O42" s="9">
        <f t="shared" si="4"/>
        <v>3565.0625</v>
      </c>
      <c r="P42" s="4">
        <f t="shared" si="5"/>
        <v>-0.12041634541249036</v>
      </c>
    </row>
    <row r="43" spans="2:16" s="14" customFormat="1" ht="15">
      <c r="B43" s="18">
        <v>2015</v>
      </c>
      <c r="C43" s="8">
        <v>2143.75</v>
      </c>
      <c r="D43" s="5">
        <v>2392</v>
      </c>
      <c r="E43" s="5">
        <v>2256.25</v>
      </c>
      <c r="F43" s="5">
        <v>2125</v>
      </c>
      <c r="G43" s="5">
        <v>2025</v>
      </c>
      <c r="H43" s="5">
        <v>1993.75</v>
      </c>
      <c r="I43" s="5">
        <v>1906.25</v>
      </c>
      <c r="J43" s="5">
        <v>1768.75</v>
      </c>
      <c r="K43" s="5">
        <v>1800</v>
      </c>
      <c r="L43" s="5">
        <v>1950</v>
      </c>
      <c r="M43" s="5">
        <v>1887.5</v>
      </c>
      <c r="N43" s="5">
        <v>1812.5</v>
      </c>
      <c r="O43" s="9">
        <f t="shared" si="4"/>
        <v>2005.0625</v>
      </c>
      <c r="P43" s="4">
        <f t="shared" si="5"/>
        <v>-0.43757998632562545</v>
      </c>
    </row>
    <row r="44" spans="2:16" s="14" customFormat="1" ht="15">
      <c r="B44" s="18" t="s">
        <v>17</v>
      </c>
      <c r="C44" s="8">
        <v>1768.75</v>
      </c>
      <c r="D44" s="5">
        <v>1756.25</v>
      </c>
      <c r="E44" s="5">
        <v>1725</v>
      </c>
      <c r="F44" s="5">
        <v>1718.75</v>
      </c>
      <c r="G44" s="5">
        <v>1781.25</v>
      </c>
      <c r="H44" s="5">
        <v>1925</v>
      </c>
      <c r="I44" s="5">
        <v>1956.25</v>
      </c>
      <c r="J44" s="5">
        <v>2031.25</v>
      </c>
      <c r="K44" s="5">
        <v>2250</v>
      </c>
      <c r="L44" s="5">
        <v>2287.5</v>
      </c>
      <c r="M44" s="5">
        <v>2218.75</v>
      </c>
      <c r="N44" s="5">
        <v>2218.75</v>
      </c>
      <c r="O44" s="9">
        <f t="shared" si="4"/>
        <v>1969.7916666666667</v>
      </c>
      <c r="P44" s="4">
        <f t="shared" si="5"/>
        <v>-0.017590889727045034</v>
      </c>
    </row>
    <row r="45" spans="2:16" s="26" customFormat="1" ht="15">
      <c r="B45" s="35" t="s">
        <v>18</v>
      </c>
      <c r="C45" s="29">
        <v>2237.5</v>
      </c>
      <c r="D45" s="30">
        <v>2166.25</v>
      </c>
      <c r="E45" s="30">
        <v>1968.75</v>
      </c>
      <c r="F45" s="30">
        <v>1881.25</v>
      </c>
      <c r="G45" s="30">
        <v>2018.75</v>
      </c>
      <c r="H45" s="30">
        <v>2262.5</v>
      </c>
      <c r="I45" s="30">
        <v>2081.25</v>
      </c>
      <c r="J45" s="30">
        <v>2125</v>
      </c>
      <c r="K45" s="30">
        <v>2004.1666666666667</v>
      </c>
      <c r="L45" s="30">
        <v>1825</v>
      </c>
      <c r="M45" s="30">
        <v>1762.5</v>
      </c>
      <c r="N45" s="30">
        <v>1700</v>
      </c>
      <c r="O45" s="27">
        <f t="shared" si="4"/>
        <v>2002.7430555555557</v>
      </c>
      <c r="P45" s="28">
        <f t="shared" si="5"/>
        <v>0.01672836241847353</v>
      </c>
    </row>
    <row r="46" spans="2:16" s="26" customFormat="1" ht="15">
      <c r="B46" s="35" t="s">
        <v>19</v>
      </c>
      <c r="C46" s="29">
        <v>1656.25</v>
      </c>
      <c r="D46" s="30">
        <v>1707.5</v>
      </c>
      <c r="E46" s="30">
        <v>1631.25</v>
      </c>
      <c r="F46" s="30">
        <v>1656.25</v>
      </c>
      <c r="G46" s="30">
        <v>1750</v>
      </c>
      <c r="H46" s="30">
        <v>1868.75</v>
      </c>
      <c r="I46" s="30">
        <v>1831.25</v>
      </c>
      <c r="J46" s="30">
        <v>1816.66666666666</v>
      </c>
      <c r="K46" s="30">
        <v>1931.25</v>
      </c>
      <c r="L46" s="30">
        <v>1825</v>
      </c>
      <c r="M46" s="30">
        <v>1818.75</v>
      </c>
      <c r="N46" s="30">
        <v>1925</v>
      </c>
      <c r="O46" s="27">
        <f t="shared" si="4"/>
        <v>1784.8263888888885</v>
      </c>
      <c r="P46" s="28">
        <f t="shared" si="5"/>
        <v>-0.10880909863208477</v>
      </c>
    </row>
    <row r="47" spans="2:16" s="26" customFormat="1" ht="17.25" customHeight="1">
      <c r="B47" s="35" t="s">
        <v>21</v>
      </c>
      <c r="C47" s="29">
        <v>2050</v>
      </c>
      <c r="D47" s="30">
        <v>2125</v>
      </c>
      <c r="E47" s="30">
        <v>2237.5</v>
      </c>
      <c r="F47" s="30">
        <v>2179.1666666666665</v>
      </c>
      <c r="G47" s="30">
        <v>2275</v>
      </c>
      <c r="H47" s="30">
        <v>2325</v>
      </c>
      <c r="I47" s="30">
        <v>2341.6666666666665</v>
      </c>
      <c r="J47" s="30">
        <v>2362.5</v>
      </c>
      <c r="K47" s="30">
        <v>2431.25</v>
      </c>
      <c r="L47" s="30">
        <v>2593.75</v>
      </c>
      <c r="M47" s="30">
        <v>2750</v>
      </c>
      <c r="N47" s="30">
        <v>2837.5</v>
      </c>
      <c r="O47" s="27">
        <f t="shared" si="4"/>
        <v>2375.6944444444443</v>
      </c>
      <c r="P47" s="28">
        <f t="shared" si="5"/>
        <v>0.3310507168842287</v>
      </c>
    </row>
    <row r="48" spans="2:16" s="26" customFormat="1" ht="17.25" customHeight="1">
      <c r="B48" s="35" t="s">
        <v>22</v>
      </c>
      <c r="C48" s="29">
        <v>2900</v>
      </c>
      <c r="D48" s="30">
        <v>2837.5</v>
      </c>
      <c r="E48" s="30">
        <v>2518.75</v>
      </c>
      <c r="F48" s="30">
        <v>1825</v>
      </c>
      <c r="G48" s="30">
        <v>1812.5</v>
      </c>
      <c r="H48" s="30">
        <v>1912.5</v>
      </c>
      <c r="I48" s="30">
        <v>2483.3333333333335</v>
      </c>
      <c r="J48" s="30">
        <v>2506.25</v>
      </c>
      <c r="K48" s="30">
        <v>2625</v>
      </c>
      <c r="L48" s="30">
        <v>2593.75</v>
      </c>
      <c r="M48" s="30">
        <v>2556.25</v>
      </c>
      <c r="N48" s="30">
        <v>2643.75</v>
      </c>
      <c r="O48" s="27">
        <f>AVERAGE(C48:N48)</f>
        <v>2434.5486111111113</v>
      </c>
      <c r="P48" s="28">
        <f>O48/O47-1</f>
        <v>0.02477345805320086</v>
      </c>
    </row>
    <row r="49" spans="2:16" s="26" customFormat="1" ht="15.75" thickBot="1">
      <c r="B49" s="19" t="s">
        <v>25</v>
      </c>
      <c r="C49" s="31">
        <v>2768.75</v>
      </c>
      <c r="D49" s="32">
        <v>2862.5</v>
      </c>
      <c r="E49" s="32">
        <v>2943.75</v>
      </c>
      <c r="F49" s="32">
        <v>3029.1666666666665</v>
      </c>
      <c r="G49" s="32">
        <v>3162.5</v>
      </c>
      <c r="H49" s="32">
        <v>3187.5</v>
      </c>
      <c r="I49" s="32">
        <v>3000</v>
      </c>
      <c r="J49" s="32"/>
      <c r="K49" s="32"/>
      <c r="L49" s="32"/>
      <c r="M49" s="32"/>
      <c r="N49" s="32"/>
      <c r="O49" s="33"/>
      <c r="P49" s="34"/>
    </row>
    <row r="50" spans="2:7" ht="15">
      <c r="B50" s="20" t="s">
        <v>15</v>
      </c>
      <c r="G50" s="14"/>
    </row>
    <row r="51" spans="2:16" s="14" customFormat="1" ht="15.75" thickBot="1">
      <c r="B51" s="20"/>
      <c r="N51" s="5"/>
      <c r="P51" s="23"/>
    </row>
    <row r="52" spans="7:17" ht="15.75" thickBot="1">
      <c r="G52" s="38" t="s">
        <v>20</v>
      </c>
      <c r="H52" s="39"/>
      <c r="I52" s="40"/>
      <c r="K52" s="13"/>
      <c r="N52" s="5"/>
      <c r="P52" s="23"/>
      <c r="Q52" s="23"/>
    </row>
    <row r="53" ht="15.75" thickBot="1"/>
    <row r="54" spans="2:16" ht="15.75" thickBot="1">
      <c r="B54" s="16" t="s">
        <v>0</v>
      </c>
      <c r="C54" s="2" t="s">
        <v>1</v>
      </c>
      <c r="D54" s="1" t="s">
        <v>2</v>
      </c>
      <c r="E54" s="1" t="s">
        <v>3</v>
      </c>
      <c r="F54" s="1" t="s">
        <v>4</v>
      </c>
      <c r="G54" s="1" t="s">
        <v>5</v>
      </c>
      <c r="H54" s="1" t="s">
        <v>6</v>
      </c>
      <c r="I54" s="1" t="s">
        <v>7</v>
      </c>
      <c r="J54" s="1" t="s">
        <v>8</v>
      </c>
      <c r="K54" s="1" t="s">
        <v>9</v>
      </c>
      <c r="L54" s="1" t="s">
        <v>10</v>
      </c>
      <c r="M54" s="1" t="s">
        <v>11</v>
      </c>
      <c r="N54" s="1" t="s">
        <v>12</v>
      </c>
      <c r="O54" s="2" t="s">
        <v>13</v>
      </c>
      <c r="P54" s="3" t="s">
        <v>14</v>
      </c>
    </row>
    <row r="55" spans="2:16" ht="15">
      <c r="B55" s="21">
        <v>2007</v>
      </c>
      <c r="C55" s="6">
        <v>2037.5</v>
      </c>
      <c r="D55" s="7">
        <v>2000</v>
      </c>
      <c r="E55" s="7">
        <v>2166.6666666666665</v>
      </c>
      <c r="F55" s="7">
        <v>2450</v>
      </c>
      <c r="G55" s="7">
        <v>2662.5</v>
      </c>
      <c r="H55" s="7">
        <v>3875</v>
      </c>
      <c r="I55" s="7">
        <v>5200</v>
      </c>
      <c r="J55" s="7">
        <v>5583.333333333333</v>
      </c>
      <c r="K55" s="7">
        <v>5950</v>
      </c>
      <c r="L55" s="7">
        <v>5875</v>
      </c>
      <c r="M55" s="7">
        <v>5524.999999999999</v>
      </c>
      <c r="N55" s="7">
        <v>4525</v>
      </c>
      <c r="O55" s="9">
        <f aca="true" t="shared" si="6" ref="O55:O60">AVERAGE(C55:N55)</f>
        <v>3987.5</v>
      </c>
      <c r="P55" s="4"/>
    </row>
    <row r="56" spans="2:16" ht="15">
      <c r="B56" s="21">
        <v>2008</v>
      </c>
      <c r="C56" s="8">
        <v>4106.25</v>
      </c>
      <c r="D56" s="5">
        <v>4325</v>
      </c>
      <c r="E56" s="5">
        <v>4318.75</v>
      </c>
      <c r="F56" s="5">
        <v>4237.5</v>
      </c>
      <c r="G56" s="5">
        <v>4150</v>
      </c>
      <c r="H56" s="5">
        <v>4243.75</v>
      </c>
      <c r="I56" s="5">
        <v>4500</v>
      </c>
      <c r="J56" s="5">
        <v>4137.5</v>
      </c>
      <c r="K56" s="5">
        <v>3593.75</v>
      </c>
      <c r="L56" s="5">
        <v>3112.5</v>
      </c>
      <c r="M56" s="5">
        <v>2818.75</v>
      </c>
      <c r="N56" s="5">
        <v>2862.5000000000005</v>
      </c>
      <c r="O56" s="9">
        <f t="shared" si="6"/>
        <v>3867.1875</v>
      </c>
      <c r="P56" s="4">
        <f>+O56/O55-1</f>
        <v>-0.030172413793103425</v>
      </c>
    </row>
    <row r="57" spans="2:16" ht="15">
      <c r="B57" s="21">
        <v>2009</v>
      </c>
      <c r="C57" s="8">
        <v>2718.75</v>
      </c>
      <c r="D57" s="5">
        <v>2650</v>
      </c>
      <c r="E57" s="5">
        <v>2481.25</v>
      </c>
      <c r="F57" s="5">
        <v>2775</v>
      </c>
      <c r="G57" s="5">
        <v>2887.4999999999995</v>
      </c>
      <c r="H57" s="5">
        <v>2993.7500000000005</v>
      </c>
      <c r="I57" s="5">
        <v>3112.5</v>
      </c>
      <c r="J57" s="5">
        <v>3262.5</v>
      </c>
      <c r="K57" s="5">
        <v>3518.75</v>
      </c>
      <c r="L57" s="5">
        <v>4212.499999999999</v>
      </c>
      <c r="M57" s="5">
        <v>5012.5</v>
      </c>
      <c r="N57" s="5">
        <v>5031.25</v>
      </c>
      <c r="O57" s="9">
        <f t="shared" si="6"/>
        <v>3388.0208333333335</v>
      </c>
      <c r="P57" s="4">
        <f>+O57/O56-1</f>
        <v>-0.12390572390572385</v>
      </c>
    </row>
    <row r="58" spans="2:16" ht="15">
      <c r="B58" s="21">
        <v>2010</v>
      </c>
      <c r="C58" s="8">
        <v>4393.75</v>
      </c>
      <c r="D58" s="5">
        <v>3862.5</v>
      </c>
      <c r="E58" s="5">
        <v>3919</v>
      </c>
      <c r="F58" s="5">
        <v>4129.166666666667</v>
      </c>
      <c r="G58" s="5">
        <v>4625</v>
      </c>
      <c r="H58" s="5">
        <v>4450</v>
      </c>
      <c r="I58" s="5">
        <v>4800</v>
      </c>
      <c r="J58" s="5">
        <v>4944</v>
      </c>
      <c r="K58" s="5">
        <v>4938</v>
      </c>
      <c r="L58" s="5">
        <v>5195.83</v>
      </c>
      <c r="M58" s="5">
        <v>5181</v>
      </c>
      <c r="N58" s="5">
        <f>+(4750+5200+4750+5000)/4</f>
        <v>4925</v>
      </c>
      <c r="O58" s="9">
        <f t="shared" si="6"/>
        <v>4613.60388888889</v>
      </c>
      <c r="P58" s="4">
        <f>+O58/O57-1</f>
        <v>0.36174011785805815</v>
      </c>
    </row>
    <row r="59" spans="2:16" s="11" customFormat="1" ht="15">
      <c r="B59" s="21">
        <v>2011</v>
      </c>
      <c r="C59" s="8">
        <f>+(4800+5000+4850+5125)/4</f>
        <v>4943.75</v>
      </c>
      <c r="D59" s="5">
        <f>+(5250+5500+5250+5700)/4</f>
        <v>5425</v>
      </c>
      <c r="E59" s="5">
        <v>5706.25</v>
      </c>
      <c r="F59" s="5">
        <v>5675</v>
      </c>
      <c r="G59" s="5">
        <v>5843.75</v>
      </c>
      <c r="H59" s="5">
        <v>5981.25</v>
      </c>
      <c r="I59" s="5">
        <v>5967.5</v>
      </c>
      <c r="J59" s="5">
        <v>5825</v>
      </c>
      <c r="K59" s="5">
        <v>5683.333333333333</v>
      </c>
      <c r="L59" s="5">
        <v>5437.5</v>
      </c>
      <c r="M59" s="5">
        <v>4950</v>
      </c>
      <c r="N59" s="5">
        <v>4650</v>
      </c>
      <c r="O59" s="9">
        <f t="shared" si="6"/>
        <v>5507.361111111112</v>
      </c>
      <c r="P59" s="4">
        <f>+O59/O58-1</f>
        <v>0.19372214081375527</v>
      </c>
    </row>
    <row r="60" spans="2:16" s="11" customFormat="1" ht="15">
      <c r="B60" s="18">
        <v>2012</v>
      </c>
      <c r="C60" s="8">
        <v>4462.5</v>
      </c>
      <c r="D60" s="5">
        <v>4381.25</v>
      </c>
      <c r="E60" s="5">
        <v>4075</v>
      </c>
      <c r="F60" s="5">
        <v>3525</v>
      </c>
      <c r="G60" s="5">
        <v>3237.5</v>
      </c>
      <c r="H60" s="5">
        <v>3343.75</v>
      </c>
      <c r="I60" s="5">
        <v>3381.25</v>
      </c>
      <c r="J60" s="5">
        <v>3525</v>
      </c>
      <c r="K60" s="5">
        <v>4075</v>
      </c>
      <c r="L60" s="5">
        <v>4137.5</v>
      </c>
      <c r="M60" s="5">
        <v>4393.75</v>
      </c>
      <c r="N60" s="5">
        <v>4450</v>
      </c>
      <c r="O60" s="9">
        <f t="shared" si="6"/>
        <v>3915.625</v>
      </c>
      <c r="P60" s="4">
        <f>+O60/O59-1</f>
        <v>-0.2890197462991452</v>
      </c>
    </row>
    <row r="61" spans="2:16" s="14" customFormat="1" ht="15">
      <c r="B61" s="18">
        <v>2013</v>
      </c>
      <c r="C61" s="8">
        <v>4493.75</v>
      </c>
      <c r="D61" s="5">
        <v>4493.75</v>
      </c>
      <c r="E61" s="5">
        <v>4400</v>
      </c>
      <c r="F61" s="5">
        <v>5118.75</v>
      </c>
      <c r="G61" s="5">
        <v>5093.75</v>
      </c>
      <c r="H61" s="5">
        <v>5193.75</v>
      </c>
      <c r="I61" s="5">
        <v>5412.5</v>
      </c>
      <c r="J61" s="5">
        <v>5504.166666666667</v>
      </c>
      <c r="K61" s="5">
        <v>5593.75</v>
      </c>
      <c r="L61" s="5">
        <v>5675</v>
      </c>
      <c r="M61" s="5">
        <v>5600</v>
      </c>
      <c r="N61" s="5">
        <v>5618.75</v>
      </c>
      <c r="O61" s="9">
        <f aca="true" t="shared" si="7" ref="O61:O66">AVERAGE(C61:N61)</f>
        <v>5183.159722222222</v>
      </c>
      <c r="P61" s="4">
        <f aca="true" t="shared" si="8" ref="P61:P66">O61/O60-1</f>
        <v>0.3237119801365611</v>
      </c>
    </row>
    <row r="62" spans="2:16" s="14" customFormat="1" ht="15">
      <c r="B62" s="18">
        <v>2014</v>
      </c>
      <c r="C62" s="8">
        <v>5575</v>
      </c>
      <c r="D62" s="5">
        <v>5075</v>
      </c>
      <c r="E62" s="5">
        <v>4913</v>
      </c>
      <c r="F62" s="5">
        <v>4881</v>
      </c>
      <c r="G62" s="5">
        <v>4693.75</v>
      </c>
      <c r="H62" s="5">
        <v>4756</v>
      </c>
      <c r="I62" s="5">
        <v>4762.5</v>
      </c>
      <c r="J62" s="5">
        <v>4321</v>
      </c>
      <c r="K62" s="5">
        <v>3781.25</v>
      </c>
      <c r="L62" s="5">
        <v>3737.5</v>
      </c>
      <c r="M62" s="5">
        <v>3725</v>
      </c>
      <c r="N62" s="5">
        <v>3587.5</v>
      </c>
      <c r="O62" s="9">
        <f t="shared" si="7"/>
        <v>4484.041666666667</v>
      </c>
      <c r="P62" s="4">
        <f t="shared" si="8"/>
        <v>-0.13488259922960966</v>
      </c>
    </row>
    <row r="63" spans="2:16" s="14" customFormat="1" ht="15">
      <c r="B63" s="18">
        <v>2015</v>
      </c>
      <c r="C63" s="8">
        <v>3381.25</v>
      </c>
      <c r="D63" s="5">
        <v>3658</v>
      </c>
      <c r="E63" s="5">
        <v>3475</v>
      </c>
      <c r="F63" s="5">
        <v>3363</v>
      </c>
      <c r="G63" s="5">
        <v>3287.5</v>
      </c>
      <c r="H63" s="5">
        <v>3325</v>
      </c>
      <c r="I63" s="5">
        <v>3206.25</v>
      </c>
      <c r="J63" s="5">
        <v>2875</v>
      </c>
      <c r="K63" s="5">
        <v>2850</v>
      </c>
      <c r="L63" s="5">
        <v>3058.33333333333</v>
      </c>
      <c r="M63" s="5">
        <v>3137.5</v>
      </c>
      <c r="N63" s="5">
        <v>3137.5</v>
      </c>
      <c r="O63" s="9">
        <f t="shared" si="7"/>
        <v>3229.5277777777774</v>
      </c>
      <c r="P63" s="4">
        <f t="shared" si="8"/>
        <v>-0.27977302223006917</v>
      </c>
    </row>
    <row r="64" spans="2:16" s="14" customFormat="1" ht="15">
      <c r="B64" s="18" t="s">
        <v>17</v>
      </c>
      <c r="C64" s="8">
        <v>3000</v>
      </c>
      <c r="D64" s="5">
        <v>2962.5</v>
      </c>
      <c r="E64" s="5">
        <v>2631.25</v>
      </c>
      <c r="F64" s="5">
        <v>2600</v>
      </c>
      <c r="G64" s="5">
        <v>2725</v>
      </c>
      <c r="H64" s="5">
        <v>2875</v>
      </c>
      <c r="I64" s="5">
        <v>3287.5</v>
      </c>
      <c r="J64" s="5">
        <v>3718.75</v>
      </c>
      <c r="K64" s="5">
        <v>4331.25</v>
      </c>
      <c r="L64" s="5">
        <v>4575</v>
      </c>
      <c r="M64" s="5">
        <v>4675</v>
      </c>
      <c r="N64" s="5">
        <v>4706.25</v>
      </c>
      <c r="O64" s="9">
        <f t="shared" si="7"/>
        <v>3507.2916666666665</v>
      </c>
      <c r="P64" s="4">
        <f t="shared" si="8"/>
        <v>0.08600758624841953</v>
      </c>
    </row>
    <row r="65" spans="2:16" s="26" customFormat="1" ht="15">
      <c r="B65" s="35" t="s">
        <v>18</v>
      </c>
      <c r="C65" s="29">
        <v>4593.75</v>
      </c>
      <c r="D65" s="30">
        <v>4325</v>
      </c>
      <c r="E65" s="30">
        <v>4418.75</v>
      </c>
      <c r="F65" s="30">
        <v>4818.75</v>
      </c>
      <c r="G65" s="30">
        <v>5331.25</v>
      </c>
      <c r="H65" s="30">
        <v>6250</v>
      </c>
      <c r="I65" s="30">
        <v>7062.5</v>
      </c>
      <c r="J65" s="30">
        <v>7556.25</v>
      </c>
      <c r="K65" s="30">
        <v>8075</v>
      </c>
      <c r="L65" s="30">
        <v>7050</v>
      </c>
      <c r="M65" s="30">
        <v>5968.75</v>
      </c>
      <c r="N65" s="30">
        <v>5262.5</v>
      </c>
      <c r="O65" s="27">
        <f t="shared" si="7"/>
        <v>5892.708333333333</v>
      </c>
      <c r="P65" s="28">
        <f t="shared" si="8"/>
        <v>0.6801306801306801</v>
      </c>
    </row>
    <row r="66" spans="2:16" s="26" customFormat="1" ht="15">
      <c r="B66" s="35" t="s">
        <v>19</v>
      </c>
      <c r="C66" s="29">
        <v>4987.5</v>
      </c>
      <c r="D66" s="30">
        <v>5256.25</v>
      </c>
      <c r="E66" s="30">
        <v>5993.75</v>
      </c>
      <c r="F66" s="30">
        <v>6543.75</v>
      </c>
      <c r="G66" s="30">
        <v>7018.75</v>
      </c>
      <c r="H66" s="30">
        <v>7162.5</v>
      </c>
      <c r="I66" s="30">
        <v>6687.5</v>
      </c>
      <c r="J66" s="30">
        <v>6512.5</v>
      </c>
      <c r="K66" s="30">
        <v>6406.25</v>
      </c>
      <c r="L66" s="30">
        <v>5543.75</v>
      </c>
      <c r="M66" s="30">
        <v>5093.75</v>
      </c>
      <c r="N66" s="30">
        <v>4962.5</v>
      </c>
      <c r="O66" s="27">
        <f t="shared" si="7"/>
        <v>6014.0625</v>
      </c>
      <c r="P66" s="28">
        <f t="shared" si="8"/>
        <v>0.020593954392787772</v>
      </c>
    </row>
    <row r="67" spans="2:16" s="26" customFormat="1" ht="17.25" customHeight="1">
      <c r="B67" s="35" t="s">
        <v>21</v>
      </c>
      <c r="C67" s="29">
        <v>5031.25</v>
      </c>
      <c r="D67" s="30">
        <v>5050</v>
      </c>
      <c r="E67" s="30">
        <v>4793.75</v>
      </c>
      <c r="F67" s="30">
        <v>4716.666666666667</v>
      </c>
      <c r="G67" s="30">
        <v>4681.25</v>
      </c>
      <c r="H67" s="30">
        <v>4481.25</v>
      </c>
      <c r="I67" s="30">
        <v>4154.166666666667</v>
      </c>
      <c r="J67" s="30">
        <v>3912.5</v>
      </c>
      <c r="K67" s="30">
        <v>3975</v>
      </c>
      <c r="L67" s="30">
        <v>3993.75</v>
      </c>
      <c r="M67" s="30">
        <v>4031.25</v>
      </c>
      <c r="N67" s="30">
        <v>4000</v>
      </c>
      <c r="O67" s="27">
        <f>AVERAGE(C67:N67)</f>
        <v>4401.736111111111</v>
      </c>
      <c r="P67" s="28">
        <f>O67/O66-1</f>
        <v>-0.26809272249646365</v>
      </c>
    </row>
    <row r="68" spans="2:16" s="26" customFormat="1" ht="17.25" customHeight="1">
      <c r="B68" s="35" t="s">
        <v>22</v>
      </c>
      <c r="C68" s="29">
        <v>4046.875</v>
      </c>
      <c r="D68" s="30">
        <v>3937.5</v>
      </c>
      <c r="E68" s="30">
        <v>3706.25</v>
      </c>
      <c r="F68" s="30">
        <v>2650</v>
      </c>
      <c r="G68" s="30">
        <v>2475</v>
      </c>
      <c r="H68" s="30">
        <v>2743.75</v>
      </c>
      <c r="I68" s="30">
        <v>3808.3333333333335</v>
      </c>
      <c r="J68" s="30">
        <v>4062.5</v>
      </c>
      <c r="K68" s="30">
        <v>4093.75</v>
      </c>
      <c r="L68" s="30">
        <v>4075</v>
      </c>
      <c r="M68" s="30">
        <v>4037.5</v>
      </c>
      <c r="N68" s="30">
        <v>4043.75</v>
      </c>
      <c r="O68" s="27">
        <f>AVERAGE(C68:N68)</f>
        <v>3640.017361111111</v>
      </c>
      <c r="P68" s="28">
        <f>O68/O67-1</f>
        <v>-0.17304961741737013</v>
      </c>
    </row>
    <row r="69" spans="2:16" s="26" customFormat="1" ht="15.75" thickBot="1">
      <c r="B69" s="19" t="s">
        <v>25</v>
      </c>
      <c r="C69" s="31">
        <v>4118.75</v>
      </c>
      <c r="D69" s="32">
        <v>4268.75</v>
      </c>
      <c r="E69" s="32">
        <v>4718.75</v>
      </c>
      <c r="F69" s="32">
        <v>4875</v>
      </c>
      <c r="G69" s="32">
        <v>5031.25</v>
      </c>
      <c r="H69" s="32">
        <v>5131.25</v>
      </c>
      <c r="I69" s="32">
        <v>4687.5</v>
      </c>
      <c r="J69" s="32"/>
      <c r="K69" s="32"/>
      <c r="L69" s="32"/>
      <c r="M69" s="32"/>
      <c r="N69" s="32"/>
      <c r="O69" s="33"/>
      <c r="P69" s="34"/>
    </row>
    <row r="70" spans="2:14" ht="15">
      <c r="B70" s="20" t="s">
        <v>15</v>
      </c>
      <c r="N70" s="14"/>
    </row>
    <row r="71" spans="10:11" ht="15.75" thickBot="1">
      <c r="J71" s="12"/>
      <c r="K71" s="10"/>
    </row>
    <row r="72" spans="7:9" ht="15.75" thickBot="1">
      <c r="G72" s="38" t="s">
        <v>16</v>
      </c>
      <c r="H72" s="39"/>
      <c r="I72" s="40"/>
    </row>
    <row r="73" ht="15.75" thickBot="1"/>
    <row r="74" spans="2:16" ht="15.75" thickBot="1">
      <c r="B74" s="16" t="s">
        <v>0</v>
      </c>
      <c r="C74" s="2" t="s">
        <v>1</v>
      </c>
      <c r="D74" s="1" t="s">
        <v>2</v>
      </c>
      <c r="E74" s="1" t="s">
        <v>3</v>
      </c>
      <c r="F74" s="1" t="s">
        <v>4</v>
      </c>
      <c r="G74" s="1" t="s">
        <v>5</v>
      </c>
      <c r="H74" s="1" t="s">
        <v>6</v>
      </c>
      <c r="I74" s="1" t="s">
        <v>7</v>
      </c>
      <c r="J74" s="1" t="s">
        <v>8</v>
      </c>
      <c r="K74" s="1" t="s">
        <v>9</v>
      </c>
      <c r="L74" s="1" t="s">
        <v>10</v>
      </c>
      <c r="M74" s="1" t="s">
        <v>11</v>
      </c>
      <c r="N74" s="1" t="s">
        <v>12</v>
      </c>
      <c r="O74" s="2" t="s">
        <v>13</v>
      </c>
      <c r="P74" s="3" t="s">
        <v>14</v>
      </c>
    </row>
    <row r="75" spans="2:16" s="11" customFormat="1" ht="15">
      <c r="B75" s="21">
        <v>2011</v>
      </c>
      <c r="C75" s="6">
        <f>+(1050+1200+1200+1075)/4</f>
        <v>1131.25</v>
      </c>
      <c r="D75" s="7">
        <f>+(1200+1400+1250+1650)/4</f>
        <v>1375</v>
      </c>
      <c r="E75" s="7">
        <v>1468.75</v>
      </c>
      <c r="F75" s="7">
        <v>1320.8333333333333</v>
      </c>
      <c r="G75" s="7">
        <v>1312.5</v>
      </c>
      <c r="H75" s="7">
        <v>1375</v>
      </c>
      <c r="I75" s="7">
        <v>1287.5</v>
      </c>
      <c r="J75" s="7">
        <v>1175</v>
      </c>
      <c r="K75" s="7">
        <v>1200</v>
      </c>
      <c r="L75" s="7">
        <v>1262.5</v>
      </c>
      <c r="M75" s="7">
        <v>1306.25</v>
      </c>
      <c r="N75" s="7">
        <v>1350</v>
      </c>
      <c r="O75" s="9">
        <f aca="true" t="shared" si="9" ref="O75:O81">AVERAGE(C75:N75)</f>
        <v>1297.048611111111</v>
      </c>
      <c r="P75" s="4"/>
    </row>
    <row r="76" spans="2:16" s="11" customFormat="1" ht="15">
      <c r="B76" s="18">
        <v>2012</v>
      </c>
      <c r="C76" s="8">
        <v>1387.5</v>
      </c>
      <c r="D76" s="5">
        <v>1356.25</v>
      </c>
      <c r="E76" s="5">
        <v>1229.1666666666667</v>
      </c>
      <c r="F76" s="5">
        <v>1162.5</v>
      </c>
      <c r="G76" s="5">
        <v>1143.75</v>
      </c>
      <c r="H76" s="5">
        <v>1181.25</v>
      </c>
      <c r="I76" s="5">
        <v>1168.75</v>
      </c>
      <c r="J76" s="5">
        <v>1245.8333333333333</v>
      </c>
      <c r="K76" s="5">
        <v>1375</v>
      </c>
      <c r="L76" s="5">
        <v>1325</v>
      </c>
      <c r="M76" s="5">
        <v>1318.75</v>
      </c>
      <c r="N76" s="5">
        <v>1387.5</v>
      </c>
      <c r="O76" s="9">
        <f t="shared" si="9"/>
        <v>1273.4375000000002</v>
      </c>
      <c r="P76" s="4">
        <f>+O76/O75-1</f>
        <v>-0.01820372105474477</v>
      </c>
    </row>
    <row r="77" spans="2:16" s="14" customFormat="1" ht="15">
      <c r="B77" s="18">
        <v>2013</v>
      </c>
      <c r="C77" s="8">
        <v>1412.5</v>
      </c>
      <c r="D77" s="5">
        <v>1337.5</v>
      </c>
      <c r="E77" s="5">
        <v>1262.5</v>
      </c>
      <c r="F77" s="5">
        <v>1431.25</v>
      </c>
      <c r="G77" s="5">
        <v>1381.25</v>
      </c>
      <c r="H77" s="5">
        <v>1375</v>
      </c>
      <c r="I77" s="5">
        <v>1387.5</v>
      </c>
      <c r="J77" s="5">
        <v>1412.5</v>
      </c>
      <c r="K77" s="5">
        <v>1381.25</v>
      </c>
      <c r="L77" s="5">
        <v>1375</v>
      </c>
      <c r="M77" s="5">
        <v>1362.5</v>
      </c>
      <c r="N77" s="5">
        <v>1418.75</v>
      </c>
      <c r="O77" s="9">
        <f t="shared" si="9"/>
        <v>1378.125</v>
      </c>
      <c r="P77" s="4">
        <f aca="true" t="shared" si="10" ref="P77:P84">O77/O76-1</f>
        <v>0.08220858895705496</v>
      </c>
    </row>
    <row r="78" spans="2:16" s="14" customFormat="1" ht="15">
      <c r="B78" s="18">
        <v>2014</v>
      </c>
      <c r="C78" s="8">
        <v>1425</v>
      </c>
      <c r="D78" s="5">
        <v>1421</v>
      </c>
      <c r="E78" s="5">
        <v>1394</v>
      </c>
      <c r="F78" s="5">
        <v>1325</v>
      </c>
      <c r="G78" s="5">
        <v>1343.75</v>
      </c>
      <c r="H78" s="5">
        <v>1350</v>
      </c>
      <c r="I78" s="5">
        <v>1350</v>
      </c>
      <c r="J78" s="5">
        <v>1258</v>
      </c>
      <c r="K78" s="5">
        <v>1187.5</v>
      </c>
      <c r="L78" s="5">
        <v>1243.75</v>
      </c>
      <c r="M78" s="5">
        <v>1225</v>
      </c>
      <c r="N78" s="5">
        <v>1193.75</v>
      </c>
      <c r="O78" s="9">
        <f t="shared" si="9"/>
        <v>1309.7291666666667</v>
      </c>
      <c r="P78" s="4">
        <f t="shared" si="10"/>
        <v>-0.04962962962962958</v>
      </c>
    </row>
    <row r="79" spans="2:16" s="14" customFormat="1" ht="15">
      <c r="B79" s="18">
        <v>2015</v>
      </c>
      <c r="C79" s="8">
        <v>1137.5</v>
      </c>
      <c r="D79" s="5">
        <v>1104</v>
      </c>
      <c r="E79" s="5">
        <v>1050</v>
      </c>
      <c r="F79" s="5">
        <v>1025</v>
      </c>
      <c r="G79" s="5">
        <v>1012.5</v>
      </c>
      <c r="H79" s="5">
        <v>956.25</v>
      </c>
      <c r="I79" s="5">
        <v>862.5</v>
      </c>
      <c r="J79" s="5">
        <v>700</v>
      </c>
      <c r="K79" s="5">
        <v>656.25</v>
      </c>
      <c r="L79" s="5">
        <v>700</v>
      </c>
      <c r="M79" s="5">
        <v>662.5</v>
      </c>
      <c r="N79" s="5">
        <v>637.5</v>
      </c>
      <c r="O79" s="9">
        <f t="shared" si="9"/>
        <v>875.3333333333334</v>
      </c>
      <c r="P79" s="4">
        <f t="shared" si="10"/>
        <v>-0.331668442903272</v>
      </c>
    </row>
    <row r="80" spans="2:16" s="14" customFormat="1" ht="17.25" customHeight="1">
      <c r="B80" s="18" t="s">
        <v>17</v>
      </c>
      <c r="C80" s="8">
        <v>625</v>
      </c>
      <c r="D80" s="5">
        <v>606.25</v>
      </c>
      <c r="E80" s="5">
        <v>600</v>
      </c>
      <c r="F80" s="5">
        <v>600</v>
      </c>
      <c r="G80" s="5">
        <v>618.75</v>
      </c>
      <c r="H80" s="5">
        <v>681.25</v>
      </c>
      <c r="I80" s="5">
        <v>700</v>
      </c>
      <c r="J80" s="5">
        <v>787.5</v>
      </c>
      <c r="K80" s="5">
        <v>943.75</v>
      </c>
      <c r="L80" s="5">
        <v>993.75</v>
      </c>
      <c r="M80" s="5">
        <v>787.5</v>
      </c>
      <c r="N80" s="5">
        <v>950</v>
      </c>
      <c r="O80" s="9">
        <f t="shared" si="9"/>
        <v>741.1458333333334</v>
      </c>
      <c r="P80" s="4">
        <f t="shared" si="10"/>
        <v>-0.153298743335872</v>
      </c>
    </row>
    <row r="81" spans="2:16" s="26" customFormat="1" ht="17.25" customHeight="1">
      <c r="B81" s="35" t="s">
        <v>18</v>
      </c>
      <c r="C81" s="29">
        <v>968.75</v>
      </c>
      <c r="D81" s="30">
        <v>1037.5</v>
      </c>
      <c r="E81" s="30">
        <v>1106.25</v>
      </c>
      <c r="F81" s="30">
        <v>1050</v>
      </c>
      <c r="G81" s="30">
        <v>1200</v>
      </c>
      <c r="H81" s="30">
        <v>1225</v>
      </c>
      <c r="I81" s="30">
        <v>1068.75</v>
      </c>
      <c r="J81" s="30">
        <v>1062.5</v>
      </c>
      <c r="K81" s="30">
        <v>1004.1666666666666</v>
      </c>
      <c r="L81" s="30">
        <v>837.5</v>
      </c>
      <c r="M81" s="30">
        <v>825</v>
      </c>
      <c r="N81" s="30">
        <v>793.75</v>
      </c>
      <c r="O81" s="27">
        <f t="shared" si="9"/>
        <v>1014.9305555555555</v>
      </c>
      <c r="P81" s="28">
        <f t="shared" si="10"/>
        <v>0.36940735535254143</v>
      </c>
    </row>
    <row r="82" spans="2:16" s="26" customFormat="1" ht="17.25" customHeight="1">
      <c r="B82" s="35" t="s">
        <v>19</v>
      </c>
      <c r="C82" s="29">
        <v>818.75</v>
      </c>
      <c r="D82" s="30">
        <v>850</v>
      </c>
      <c r="E82" s="30">
        <v>893.75</v>
      </c>
      <c r="F82" s="30">
        <v>937.5</v>
      </c>
      <c r="G82" s="30">
        <v>912.5</v>
      </c>
      <c r="H82" s="30">
        <v>918.75</v>
      </c>
      <c r="I82" s="30">
        <v>975</v>
      </c>
      <c r="J82" s="30">
        <v>983.333333333333</v>
      </c>
      <c r="K82" s="30">
        <v>1012.5</v>
      </c>
      <c r="L82" s="30">
        <v>987.5</v>
      </c>
      <c r="M82" s="30">
        <v>956.25</v>
      </c>
      <c r="N82" s="30">
        <v>956.25</v>
      </c>
      <c r="O82" s="27">
        <f>AVERAGE(C82:N82)</f>
        <v>933.5069444444443</v>
      </c>
      <c r="P82" s="28">
        <f t="shared" si="10"/>
        <v>-0.08022579541566888</v>
      </c>
    </row>
    <row r="83" spans="2:16" s="26" customFormat="1" ht="17.25" customHeight="1">
      <c r="B83" s="35" t="s">
        <v>21</v>
      </c>
      <c r="C83" s="29">
        <v>975</v>
      </c>
      <c r="D83" s="30">
        <v>993.75</v>
      </c>
      <c r="E83" s="30">
        <v>1012.5</v>
      </c>
      <c r="F83" s="30">
        <v>995.8333333333334</v>
      </c>
      <c r="G83" s="30">
        <v>950</v>
      </c>
      <c r="H83" s="30">
        <v>937.5</v>
      </c>
      <c r="I83" s="30">
        <v>858.3333333333334</v>
      </c>
      <c r="J83" s="30">
        <v>812.5</v>
      </c>
      <c r="K83" s="30">
        <v>818.75</v>
      </c>
      <c r="L83" s="30">
        <v>831.25</v>
      </c>
      <c r="M83" s="30">
        <v>881.25</v>
      </c>
      <c r="N83" s="30">
        <v>900</v>
      </c>
      <c r="O83" s="27">
        <f>AVERAGE(C83:N83)</f>
        <v>913.888888888889</v>
      </c>
      <c r="P83" s="28">
        <f t="shared" si="10"/>
        <v>-0.021015436116793462</v>
      </c>
    </row>
    <row r="84" spans="2:16" s="26" customFormat="1" ht="17.25" customHeight="1">
      <c r="B84" s="35" t="s">
        <v>22</v>
      </c>
      <c r="C84" s="29">
        <v>918.75</v>
      </c>
      <c r="D84" s="30">
        <v>912.5</v>
      </c>
      <c r="E84" s="30">
        <v>900</v>
      </c>
      <c r="F84" s="30">
        <v>706.25</v>
      </c>
      <c r="G84" s="30">
        <v>731.25</v>
      </c>
      <c r="H84" s="30">
        <v>731.25</v>
      </c>
      <c r="I84" s="30">
        <v>908.3333333333334</v>
      </c>
      <c r="J84" s="30">
        <v>906.25</v>
      </c>
      <c r="K84" s="30">
        <v>918.75</v>
      </c>
      <c r="L84" s="30">
        <v>931.25</v>
      </c>
      <c r="M84" s="30">
        <v>918.75</v>
      </c>
      <c r="N84" s="30">
        <v>950</v>
      </c>
      <c r="O84" s="27">
        <f>AVERAGE(C84:N84)</f>
        <v>869.4444444444443</v>
      </c>
      <c r="P84" s="28">
        <f t="shared" si="10"/>
        <v>-0.04863221884498503</v>
      </c>
    </row>
    <row r="85" spans="2:16" s="26" customFormat="1" ht="15.75" thickBot="1">
      <c r="B85" s="19" t="s">
        <v>25</v>
      </c>
      <c r="C85" s="31">
        <v>1031.25</v>
      </c>
      <c r="D85" s="32">
        <v>1125</v>
      </c>
      <c r="E85" s="32">
        <v>1193.75</v>
      </c>
      <c r="F85" s="32">
        <v>1258.3333333333333</v>
      </c>
      <c r="G85" s="32">
        <v>1318.75</v>
      </c>
      <c r="H85" s="32">
        <v>1325</v>
      </c>
      <c r="I85" s="32">
        <v>1225</v>
      </c>
      <c r="J85" s="32"/>
      <c r="K85" s="32"/>
      <c r="L85" s="32"/>
      <c r="M85" s="32"/>
      <c r="N85" s="32"/>
      <c r="O85" s="33"/>
      <c r="P85" s="34"/>
    </row>
    <row r="86" ht="15">
      <c r="B86" s="20" t="s">
        <v>15</v>
      </c>
    </row>
    <row r="87" spans="9:11" ht="15">
      <c r="I87" s="11"/>
      <c r="K87" s="14"/>
    </row>
    <row r="90" ht="15">
      <c r="B90" s="22"/>
    </row>
    <row r="91" ht="15">
      <c r="B91" s="22"/>
    </row>
    <row r="92" ht="15">
      <c r="B92" s="22"/>
    </row>
    <row r="93" ht="15">
      <c r="B93" s="22"/>
    </row>
    <row r="94" ht="15">
      <c r="B94" s="22"/>
    </row>
  </sheetData>
  <sheetProtection/>
  <mergeCells count="5">
    <mergeCell ref="G12:I12"/>
    <mergeCell ref="G32:I32"/>
    <mergeCell ref="G52:I52"/>
    <mergeCell ref="G10:I10"/>
    <mergeCell ref="G72:I72"/>
  </mergeCells>
  <printOptions/>
  <pageMargins left="0.7" right="0.7" top="0.75" bottom="0.75" header="0.3" footer="0.3"/>
  <pageSetup horizontalDpi="600" verticalDpi="600" orientation="portrait"/>
  <ignoredErrors>
    <ignoredError sqref="O1:O10 O70:O76 O77:O79 O41:O42 O61:O62 O31 O38:O39 O58:O59 O20:O22 O53:O57 O32:O37 O50 O30 O60 O40 O16:O19 O23 O43 O63 O13:O15" formulaRange="1"/>
    <ignoredError sqref="B80:B85 B64:B69 B44:B49 B24:B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2021-08-05T15:08:30Z</dcterms:modified>
  <cp:category/>
  <cp:version/>
  <cp:contentType/>
  <cp:contentStatus/>
</cp:coreProperties>
</file>