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2760" windowWidth="12000" windowHeight="798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<sst xmlns="http://schemas.openxmlformats.org/spreadsheetml/2006/main" count="81" uniqueCount="37">
  <si>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</si>
  <si>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</si>
  <si>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</si>
  <si>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</si>
  <si>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</si>
  <si>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</si>
  <si>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</si>
  <si>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</si>
  <si>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</si>
  <si>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</si>
  <si>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</si>
  <si>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</si>
  <si>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</si>
  <si>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</si>
  <si>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</si>
  <si>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</si>
  <si>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</si>
  <si>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</si>
  <si>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</si>
  <si>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lts)</t>
  </si>
  <si>
    <t>Precio Promedio ($/lt)</t>
  </si>
  <si>
    <t>Volver a hoja principal</t>
  </si>
  <si>
    <t>Acceder al listado de datos</t>
  </si>
  <si>
    <t xml:space="preserve">Volúmen (miles de lts) 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</si>
  <si>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</si>
  <si>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</si>
  <si>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</si>
  <si>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</si>
  <si>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</si>
  <si>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</si>
  <si>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</si>
  <si>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2019</t>
  </si>
  <si>
    <t>2020</t>
  </si>
  <si>
    <t xml:space="preserve">Prom. ponderado </t>
  </si>
  <si>
    <t>2021</t>
  </si>
  <si>
    <t>(*) Leche Fluida incluye toda la leche que se vende en bolsa de un litro (taridada y mediana vida).</t>
  </si>
  <si>
    <t xml:space="preserve">Venta de Leche Fluida en el Mercado Interno (*)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</si>
</sst>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??_);_(@_)"/>
    <numFmt numFmtId="189" formatCode="_(* #,##0.0_);_(* \(#,##0.0\);_(* &quot;-&quot;??_);_(@_)"/>
    <numFmt numFmtId="190" formatCode="_(* #,##0.0_);_(* \(#,##0.0\);_(* &quot;-&quot;?_);_(@_)"/>
    <numFmt numFmtId="191" formatCode="_(* #,##0.00_);_(* \(#,##0.00\);_(* &quot;-&quot;?_);_(@_)"/>
    <numFmt numFmtId="192" formatCode="_(* #,##0.000_);_(* \(#,##0.000\);_(* &quot;-&quot;?_);_(@_)"/>
    <numFmt numFmtId="193" formatCode="_(* #,##0.0000_);_(* \(#,##0.0000\);_(* &quot;-&quot;?_);_(@_)"/>
    <numFmt numFmtId="194" formatCode="0.0%"/>
    <numFmt numFmtId="195" formatCode="_ * #,##0.00_ ;_ * \-#,##0.00_ ;_ * &quot;-&quot;??_ ;_ @_ "/>
    <numFmt numFmtId="196" formatCode="_ * #,##0_ ;_ * \-#,##0_ ;_ * &quot;-&quot;??_ ;_ @_ "/>
    <numFmt numFmtId="197" formatCode="General_)"/>
    <numFmt numFmtId="198" formatCode="_ [$€-2]\ * #,##0.00_ ;_ [$€-2]\ * \-#,##0.00_ ;_ [$€-2]\ * &quot;-&quot;??_ "/>
    <numFmt numFmtId="199" formatCode="#,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00"/>
    <numFmt numFmtId="204" formatCode="0.0000000000"/>
    <numFmt numFmtId="205" formatCode="0.00000000000"/>
    <numFmt numFmtId="206" formatCode="_-* #,##0.0\ _€_-;\-* #,##0.0\ _€_-;_-* &quot;-&quot;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8" fontId="2" fillId="0" borderId="0" applyFont="0" applyFill="0" applyBorder="0" applyAlignment="0" applyProtection="0"/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7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0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8" fontId="0" fillId="0" borderId="0" xfId="62" applyNumberForma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8" fontId="0" fillId="0" borderId="25" xfId="62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9" fontId="0" fillId="0" borderId="0" xfId="62" applyNumberFormat="1" applyAlignment="1">
      <alignment/>
    </xf>
    <xf numFmtId="189" fontId="44" fillId="0" borderId="0" xfId="56" applyNumberFormat="1" applyAlignment="1" applyProtection="1">
      <alignment/>
      <protection/>
    </xf>
    <xf numFmtId="189" fontId="0" fillId="0" borderId="0" xfId="0" applyNumberFormat="1" applyAlignment="1">
      <alignment/>
    </xf>
    <xf numFmtId="189" fontId="0" fillId="0" borderId="28" xfId="62" applyNumberFormat="1" applyBorder="1" applyAlignment="1">
      <alignment/>
    </xf>
    <xf numFmtId="189" fontId="0" fillId="0" borderId="29" xfId="62" applyNumberFormat="1" applyBorder="1" applyAlignment="1">
      <alignment/>
    </xf>
    <xf numFmtId="188" fontId="0" fillId="0" borderId="0" xfId="62" applyNumberFormat="1" applyAlignment="1">
      <alignment/>
    </xf>
    <xf numFmtId="188" fontId="60" fillId="0" borderId="30" xfId="62" applyNumberFormat="1" applyFont="1" applyBorder="1" applyAlignment="1">
      <alignment vertical="center" wrapText="1"/>
    </xf>
    <xf numFmtId="188" fontId="60" fillId="0" borderId="31" xfId="62" applyNumberFormat="1" applyFont="1" applyBorder="1" applyAlignment="1">
      <alignment vertical="center" wrapText="1"/>
    </xf>
    <xf numFmtId="188" fontId="0" fillId="0" borderId="23" xfId="62" applyNumberFormat="1" applyBorder="1" applyAlignment="1">
      <alignment/>
    </xf>
    <xf numFmtId="188" fontId="0" fillId="0" borderId="32" xfId="62" applyNumberFormat="1" applyBorder="1" applyAlignment="1">
      <alignment/>
    </xf>
    <xf numFmtId="188" fontId="0" fillId="0" borderId="33" xfId="62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28" xfId="0" applyNumberFormat="1" applyBorder="1" applyAlignment="1">
      <alignment/>
    </xf>
    <xf numFmtId="188" fontId="0" fillId="0" borderId="0" xfId="62" applyNumberFormat="1" applyAlignment="1">
      <alignment/>
    </xf>
    <xf numFmtId="188" fontId="0" fillId="0" borderId="35" xfId="62" applyNumberFormat="1" applyBorder="1" applyAlignment="1">
      <alignment/>
    </xf>
    <xf numFmtId="0" fontId="44" fillId="0" borderId="0" xfId="56" applyAlignment="1" applyProtection="1">
      <alignment/>
      <protection/>
    </xf>
    <xf numFmtId="188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Alignment="1">
      <alignment/>
    </xf>
    <xf numFmtId="184" fontId="60" fillId="0" borderId="21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0" xfId="0" applyAlignment="1">
      <alignment/>
    </xf>
    <xf numFmtId="10" fontId="0" fillId="0" borderId="0" xfId="106" applyNumberForma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8" fontId="0" fillId="0" borderId="25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33" fillId="0" borderId="0" xfId="106" applyFont="1" applyAlignment="1">
      <alignment/>
    </xf>
    <xf numFmtId="9" fontId="0" fillId="0" borderId="0" xfId="106" applyFont="1" applyAlignment="1">
      <alignment/>
    </xf>
    <xf numFmtId="177" fontId="0" fillId="0" borderId="0" xfId="62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8" fontId="60" fillId="0" borderId="38" xfId="62" applyNumberFormat="1" applyFont="1" applyBorder="1" applyAlignment="1">
      <alignment horizontal="center"/>
    </xf>
    <xf numFmtId="188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8</xdr:col>
      <xdr:colOff>752475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1362075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0"/>
  <sheetViews>
    <sheetView showGridLines="0" tabSelected="1" zoomScalePageLayoutView="0" workbookViewId="0" topLeftCell="A1">
      <selection activeCell="S35" sqref="S35"/>
    </sheetView>
  </sheetViews>
  <sheetFormatPr defaultColWidth="11.421875" defaultRowHeight="15"/>
  <cols>
    <col min="1" max="1" width="12.28125" style="0" customWidth="1"/>
    <col min="2" max="2" width="11.421875" style="55" customWidth="1"/>
    <col min="3" max="3" width="9.14062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0.28125" style="0" customWidth="1"/>
    <col min="15" max="15" width="10.00390625" style="0" customWidth="1"/>
    <col min="17" max="17" width="16.8515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4" t="s">
        <v>36</v>
      </c>
      <c r="G9" s="75"/>
      <c r="H9" s="75"/>
      <c r="I9" s="75"/>
      <c r="J9" s="76"/>
    </row>
    <row r="10" ht="15">
      <c r="K10" s="47" t="s">
        <v>22</v>
      </c>
    </row>
    <row r="11" spans="2:11" ht="15.75" thickBot="1">
      <c r="B11" s="53"/>
      <c r="C11" s="53"/>
      <c r="D11" s="53"/>
      <c r="K11" s="17"/>
    </row>
    <row r="12" spans="7:9" ht="15.75" thickBot="1">
      <c r="G12" s="77" t="s">
        <v>23</v>
      </c>
      <c r="H12" s="78"/>
      <c r="I12" s="79"/>
    </row>
    <row r="13" ht="15.75" thickBot="1"/>
    <row r="14" spans="2:16" ht="15.75" thickBot="1">
      <c r="B14" s="56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5">
      <c r="B15" s="57">
        <v>2007</v>
      </c>
      <c r="C15" s="5">
        <v>16880.449</v>
      </c>
      <c r="D15" s="6">
        <v>15969.043</v>
      </c>
      <c r="E15" s="6">
        <v>18226.396</v>
      </c>
      <c r="F15" s="6">
        <v>17753.062</v>
      </c>
      <c r="G15" s="6">
        <v>19815.69</v>
      </c>
      <c r="H15" s="6">
        <v>19030.189</v>
      </c>
      <c r="I15" s="6">
        <v>19689.275</v>
      </c>
      <c r="J15" s="6">
        <v>20699.093</v>
      </c>
      <c r="K15" s="6">
        <v>18136.594</v>
      </c>
      <c r="L15" s="6">
        <v>18756.605</v>
      </c>
      <c r="M15" s="6">
        <v>18111.782</v>
      </c>
      <c r="N15" s="6">
        <v>17107.642</v>
      </c>
      <c r="O15" s="7">
        <f aca="true" t="shared" si="0" ref="O15:O20">SUM(C15:N15)</f>
        <v>220175.82</v>
      </c>
      <c r="P15" s="8"/>
    </row>
    <row r="16" spans="2:16" ht="15">
      <c r="B16" s="57">
        <v>2008</v>
      </c>
      <c r="C16" s="9">
        <v>16492.774</v>
      </c>
      <c r="D16" s="1">
        <v>16687.88</v>
      </c>
      <c r="E16" s="1">
        <v>17621.607</v>
      </c>
      <c r="F16" s="1">
        <v>18338.447</v>
      </c>
      <c r="G16" s="1">
        <v>19106.217</v>
      </c>
      <c r="H16" s="1">
        <v>18528.102</v>
      </c>
      <c r="I16" s="1">
        <v>18848.696</v>
      </c>
      <c r="J16" s="1">
        <v>18962.948</v>
      </c>
      <c r="K16" s="1">
        <v>18485.546</v>
      </c>
      <c r="L16" s="1">
        <v>18639.439</v>
      </c>
      <c r="M16" s="1">
        <v>16840.532</v>
      </c>
      <c r="N16" s="1">
        <v>16840.532</v>
      </c>
      <c r="O16" s="10">
        <f t="shared" si="0"/>
        <v>215392.72000000003</v>
      </c>
      <c r="P16" s="8">
        <f>+O16/O15-1</f>
        <v>-0.021724002208780124</v>
      </c>
    </row>
    <row r="17" spans="2:16" ht="17.25" customHeight="1">
      <c r="B17" s="57">
        <v>2009</v>
      </c>
      <c r="C17" s="9">
        <v>17139.59</v>
      </c>
      <c r="D17" s="1">
        <v>15792.277</v>
      </c>
      <c r="E17" s="1">
        <v>17950.368</v>
      </c>
      <c r="F17" s="1">
        <v>17826.167</v>
      </c>
      <c r="G17" s="1">
        <v>18854.708</v>
      </c>
      <c r="H17" s="1">
        <v>18748.371</v>
      </c>
      <c r="I17" s="1">
        <v>19972.974</v>
      </c>
      <c r="J17" s="1">
        <v>19585.339</v>
      </c>
      <c r="K17" s="1">
        <v>18509.241</v>
      </c>
      <c r="L17" s="1">
        <v>18986.811</v>
      </c>
      <c r="M17" s="1">
        <v>17653.965</v>
      </c>
      <c r="N17" s="1">
        <v>17477.794</v>
      </c>
      <c r="O17" s="10">
        <f t="shared" si="0"/>
        <v>218497.605</v>
      </c>
      <c r="P17" s="8">
        <f>+O17/O16-1</f>
        <v>0.014414995084327753</v>
      </c>
    </row>
    <row r="18" spans="2:16" ht="17.25" customHeight="1">
      <c r="B18" s="57">
        <v>2010</v>
      </c>
      <c r="C18" s="9">
        <v>16873.068</v>
      </c>
      <c r="D18" s="1">
        <v>16341.135</v>
      </c>
      <c r="E18" s="1">
        <v>18865.724</v>
      </c>
      <c r="F18" s="1">
        <v>19365.725</v>
      </c>
      <c r="G18" s="1">
        <v>18517.773</v>
      </c>
      <c r="H18" s="1">
        <v>19084.495</v>
      </c>
      <c r="I18" s="1">
        <v>20256.172</v>
      </c>
      <c r="J18" s="1">
        <v>19583.547</v>
      </c>
      <c r="K18" s="1">
        <v>18784.696</v>
      </c>
      <c r="L18" s="1">
        <v>18748.211</v>
      </c>
      <c r="M18" s="1">
        <v>18385.506</v>
      </c>
      <c r="N18" s="1">
        <v>17510</v>
      </c>
      <c r="O18" s="10">
        <f t="shared" si="0"/>
        <v>222316.052</v>
      </c>
      <c r="P18" s="8">
        <f>+O18/O17-1</f>
        <v>0.017475921532412064</v>
      </c>
    </row>
    <row r="19" spans="2:16" ht="17.25" customHeight="1">
      <c r="B19" s="57">
        <v>2011</v>
      </c>
      <c r="C19" s="9">
        <v>17114</v>
      </c>
      <c r="D19" s="1">
        <v>16540.772</v>
      </c>
      <c r="E19" s="1">
        <v>18922.615</v>
      </c>
      <c r="F19" s="1">
        <v>18734.736</v>
      </c>
      <c r="G19" s="1">
        <v>19942.517</v>
      </c>
      <c r="H19" s="1">
        <v>19287.179</v>
      </c>
      <c r="I19" s="1">
        <v>19973.861</v>
      </c>
      <c r="J19" s="1">
        <v>20850.795</v>
      </c>
      <c r="K19" s="1">
        <v>18107.938</v>
      </c>
      <c r="L19" s="1">
        <v>19288.888</v>
      </c>
      <c r="M19" s="1">
        <v>18501.055</v>
      </c>
      <c r="N19" s="1">
        <v>17587.9</v>
      </c>
      <c r="O19" s="10">
        <f t="shared" si="0"/>
        <v>224852.25600000002</v>
      </c>
      <c r="P19" s="8">
        <f>+O19/O18-1</f>
        <v>0.011408101111835212</v>
      </c>
    </row>
    <row r="20" spans="2:16" ht="17.25" customHeight="1">
      <c r="B20" s="57">
        <v>2012</v>
      </c>
      <c r="C20" s="9">
        <v>17347.866</v>
      </c>
      <c r="D20" s="1">
        <v>16956.513</v>
      </c>
      <c r="E20" s="1">
        <v>19209.992</v>
      </c>
      <c r="F20" s="1">
        <v>18421.118</v>
      </c>
      <c r="G20" s="1">
        <v>19945.749</v>
      </c>
      <c r="H20" s="1">
        <v>19443.502</v>
      </c>
      <c r="I20" s="1">
        <v>19901.718</v>
      </c>
      <c r="J20" s="1">
        <v>21415.848</v>
      </c>
      <c r="K20" s="1">
        <v>21014.515</v>
      </c>
      <c r="L20" s="1">
        <v>19567.711</v>
      </c>
      <c r="M20" s="1">
        <v>18201.568</v>
      </c>
      <c r="N20" s="1">
        <v>17164.586</v>
      </c>
      <c r="O20" s="10">
        <f t="shared" si="0"/>
        <v>228590.68600000002</v>
      </c>
      <c r="P20" s="8">
        <f>+O20/O19-1</f>
        <v>0.016626161847359766</v>
      </c>
    </row>
    <row r="21" spans="2:16" ht="17.25" customHeight="1">
      <c r="B21" s="57">
        <v>2013</v>
      </c>
      <c r="C21" s="9">
        <v>17541.066</v>
      </c>
      <c r="D21" s="1">
        <v>16480.728</v>
      </c>
      <c r="E21" s="1">
        <v>18426.66</v>
      </c>
      <c r="F21" s="1">
        <v>19422.685</v>
      </c>
      <c r="G21" s="1">
        <v>20488.169</v>
      </c>
      <c r="H21" s="1">
        <v>18424.388</v>
      </c>
      <c r="I21" s="1">
        <v>20769.714</v>
      </c>
      <c r="J21" s="1">
        <v>20529.45</v>
      </c>
      <c r="K21" s="1">
        <v>18758.27</v>
      </c>
      <c r="L21" s="1">
        <v>19670.241</v>
      </c>
      <c r="M21" s="1">
        <v>18362.672</v>
      </c>
      <c r="N21" s="1">
        <v>16998.636</v>
      </c>
      <c r="O21" s="10">
        <f aca="true" t="shared" si="1" ref="O21:O26">SUM(C21:N21)</f>
        <v>225872.679</v>
      </c>
      <c r="P21" s="8">
        <f aca="true" t="shared" si="2" ref="P21:P26">O21/O20-1</f>
        <v>-0.011890278854143732</v>
      </c>
    </row>
    <row r="22" spans="2:16" ht="17.25" customHeight="1">
      <c r="B22" s="57">
        <v>2014</v>
      </c>
      <c r="C22" s="9">
        <v>17511.97</v>
      </c>
      <c r="D22" s="1">
        <v>16482.215</v>
      </c>
      <c r="E22" s="1">
        <v>18508.493</v>
      </c>
      <c r="F22" s="1">
        <v>18614.152</v>
      </c>
      <c r="G22" s="1">
        <v>19646.708</v>
      </c>
      <c r="H22" s="1">
        <v>19852.347</v>
      </c>
      <c r="I22" s="1">
        <v>19963.935</v>
      </c>
      <c r="J22" s="1">
        <v>19381.015</v>
      </c>
      <c r="K22" s="1">
        <v>19322.204</v>
      </c>
      <c r="L22" s="1">
        <v>19265</v>
      </c>
      <c r="M22" s="1">
        <v>17487.272</v>
      </c>
      <c r="N22" s="1">
        <v>17829.8505</v>
      </c>
      <c r="O22" s="10">
        <f t="shared" si="1"/>
        <v>223865.16150000002</v>
      </c>
      <c r="P22" s="8">
        <f t="shared" si="2"/>
        <v>-0.008887827907685941</v>
      </c>
    </row>
    <row r="23" spans="2:16" ht="17.25" customHeight="1">
      <c r="B23" s="57">
        <v>2015</v>
      </c>
      <c r="C23" s="9">
        <v>16874.102</v>
      </c>
      <c r="D23" s="1">
        <v>15022.207</v>
      </c>
      <c r="E23" s="1">
        <v>18023.98845</v>
      </c>
      <c r="F23" s="1">
        <v>17534.045</v>
      </c>
      <c r="G23" s="1">
        <v>19150.131</v>
      </c>
      <c r="H23" s="1">
        <v>18538.786</v>
      </c>
      <c r="I23" s="1">
        <v>18940.191</v>
      </c>
      <c r="J23" s="1">
        <v>18770.268</v>
      </c>
      <c r="K23" s="1">
        <v>18326.199</v>
      </c>
      <c r="L23" s="1">
        <v>18688.059</v>
      </c>
      <c r="M23" s="1">
        <v>17127.212</v>
      </c>
      <c r="N23" s="1">
        <v>16732.26063</v>
      </c>
      <c r="O23" s="10">
        <f t="shared" si="1"/>
        <v>213727.44908</v>
      </c>
      <c r="P23" s="8">
        <f t="shared" si="2"/>
        <v>-0.04528490432398091</v>
      </c>
    </row>
    <row r="24" spans="2:16" ht="17.25" customHeight="1">
      <c r="B24" s="57">
        <v>2016</v>
      </c>
      <c r="C24" s="9">
        <v>14919.666</v>
      </c>
      <c r="D24" s="1">
        <v>15555.5175</v>
      </c>
      <c r="E24" s="1">
        <v>17320.6105</v>
      </c>
      <c r="F24" s="1">
        <v>18818.86991</v>
      </c>
      <c r="G24" s="1">
        <v>19074.1925</v>
      </c>
      <c r="H24" s="1">
        <v>19455.545</v>
      </c>
      <c r="I24" s="1">
        <v>19731.074780000003</v>
      </c>
      <c r="J24" s="1">
        <v>20765.211740000002</v>
      </c>
      <c r="K24" s="1">
        <v>18833.22045</v>
      </c>
      <c r="L24" s="1">
        <v>18740.42549</v>
      </c>
      <c r="M24" s="1">
        <v>17965.24139</v>
      </c>
      <c r="N24" s="1">
        <v>17506.642079999998</v>
      </c>
      <c r="O24" s="10">
        <f t="shared" si="1"/>
        <v>218686.21734</v>
      </c>
      <c r="P24" s="8">
        <f t="shared" si="2"/>
        <v>0.023201363612139092</v>
      </c>
    </row>
    <row r="25" spans="2:16" ht="17.25" customHeight="1">
      <c r="B25" s="57" t="s">
        <v>29</v>
      </c>
      <c r="C25" s="9">
        <v>15893.84382</v>
      </c>
      <c r="D25" s="1">
        <v>15454.69614</v>
      </c>
      <c r="E25" s="1">
        <v>18883.70254</v>
      </c>
      <c r="F25" s="1">
        <v>17455.839509999998</v>
      </c>
      <c r="G25" s="1">
        <v>19785.522439999997</v>
      </c>
      <c r="H25" s="1">
        <v>18960.29759</v>
      </c>
      <c r="I25" s="1">
        <v>19058.15885</v>
      </c>
      <c r="J25" s="1">
        <v>19962.8747</v>
      </c>
      <c r="K25" s="1">
        <v>18538.376</v>
      </c>
      <c r="L25" s="1">
        <v>18278.821969999997</v>
      </c>
      <c r="M25" s="1">
        <v>17524.588920000002</v>
      </c>
      <c r="N25" s="1">
        <v>17605.38351</v>
      </c>
      <c r="O25" s="10">
        <f t="shared" si="1"/>
        <v>217402.10599</v>
      </c>
      <c r="P25" s="8">
        <f t="shared" si="2"/>
        <v>-0.005871935440739384</v>
      </c>
    </row>
    <row r="26" spans="2:16" ht="17.25" customHeight="1">
      <c r="B26" s="57" t="s">
        <v>30</v>
      </c>
      <c r="C26" s="9">
        <v>14919.57668</v>
      </c>
      <c r="D26" s="1">
        <v>15597.48299</v>
      </c>
      <c r="E26" s="1">
        <v>17708.87306</v>
      </c>
      <c r="F26" s="1">
        <v>17572.72223</v>
      </c>
      <c r="G26" s="1">
        <v>19049.145630000003</v>
      </c>
      <c r="H26" s="1">
        <v>18694.71977</v>
      </c>
      <c r="I26" s="1">
        <v>19311.77677</v>
      </c>
      <c r="J26" s="1">
        <v>19287.9248</v>
      </c>
      <c r="K26" s="1">
        <v>16772.9237</v>
      </c>
      <c r="L26" s="1">
        <v>17892.829850000002</v>
      </c>
      <c r="M26" s="1">
        <v>16633.02035</v>
      </c>
      <c r="N26" s="1">
        <v>15454.82266</v>
      </c>
      <c r="O26" s="10">
        <f t="shared" si="1"/>
        <v>208895.81849</v>
      </c>
      <c r="P26" s="8">
        <f t="shared" si="2"/>
        <v>-0.03912697837614909</v>
      </c>
    </row>
    <row r="27" spans="2:16" s="53" customFormat="1" ht="16.5" customHeight="1">
      <c r="B27" s="57" t="s">
        <v>31</v>
      </c>
      <c r="C27" s="9">
        <v>15660.28291</v>
      </c>
      <c r="D27" s="68">
        <v>14729.15742</v>
      </c>
      <c r="E27" s="68">
        <v>16319.143</v>
      </c>
      <c r="F27" s="68">
        <v>16812.38316</v>
      </c>
      <c r="G27" s="68">
        <v>17831.164530000002</v>
      </c>
      <c r="H27" s="68">
        <v>16496.32144</v>
      </c>
      <c r="I27" s="68">
        <v>18896.51711</v>
      </c>
      <c r="J27" s="68">
        <v>18481.83445</v>
      </c>
      <c r="K27" s="68">
        <v>16502.47782</v>
      </c>
      <c r="L27" s="68">
        <v>16892.4525</v>
      </c>
      <c r="M27" s="68">
        <v>15756.329200000002</v>
      </c>
      <c r="N27" s="68">
        <v>14970.784420000002</v>
      </c>
      <c r="O27" s="10">
        <f>SUM(C27:N27)</f>
        <v>199348.84796000004</v>
      </c>
      <c r="P27" s="8">
        <f>O27/O26-1</f>
        <v>-0.04570206622138295</v>
      </c>
    </row>
    <row r="28" spans="2:16" s="53" customFormat="1" ht="16.5" customHeight="1">
      <c r="B28" s="57" t="s">
        <v>32</v>
      </c>
      <c r="C28" s="9">
        <v>15255.99955</v>
      </c>
      <c r="D28" s="68">
        <v>15146.8889</v>
      </c>
      <c r="E28" s="68">
        <v>17994.63472</v>
      </c>
      <c r="F28" s="68">
        <v>17114.886189999997</v>
      </c>
      <c r="G28" s="68">
        <v>17644.620939999997</v>
      </c>
      <c r="H28" s="68">
        <v>16352.37778</v>
      </c>
      <c r="I28" s="68">
        <v>17995.33034</v>
      </c>
      <c r="J28" s="68">
        <v>16993.492060000004</v>
      </c>
      <c r="K28" s="68">
        <v>15915.83908</v>
      </c>
      <c r="L28" s="68">
        <v>17528.68761</v>
      </c>
      <c r="M28" s="68">
        <v>15483.89723</v>
      </c>
      <c r="N28" s="68">
        <v>15483.73439</v>
      </c>
      <c r="O28" s="10">
        <f>SUM(C28:N28)</f>
        <v>198910.38879</v>
      </c>
      <c r="P28" s="8">
        <f>O28/O27-1</f>
        <v>-0.0021994567537607645</v>
      </c>
    </row>
    <row r="29" spans="2:16" s="53" customFormat="1" ht="16.5" customHeight="1" thickBot="1">
      <c r="B29" s="58" t="s">
        <v>34</v>
      </c>
      <c r="C29" s="19">
        <v>14619.62636</v>
      </c>
      <c r="D29" s="20">
        <v>14762.96084</v>
      </c>
      <c r="E29" s="20">
        <v>16373.624960000001</v>
      </c>
      <c r="F29" s="20">
        <v>16672.51395</v>
      </c>
      <c r="G29" s="20">
        <v>16263.6822</v>
      </c>
      <c r="H29" s="20"/>
      <c r="I29" s="20"/>
      <c r="J29" s="20"/>
      <c r="K29" s="20"/>
      <c r="L29" s="20"/>
      <c r="M29" s="20"/>
      <c r="N29" s="20"/>
      <c r="O29" s="21"/>
      <c r="P29" s="22"/>
    </row>
    <row r="30" ht="15.75" thickBot="1">
      <c r="B30" s="59" t="s">
        <v>26</v>
      </c>
    </row>
    <row r="31" spans="2:15" ht="15.75" thickBot="1">
      <c r="B31"/>
      <c r="G31" s="77" t="s">
        <v>16</v>
      </c>
      <c r="H31" s="78"/>
      <c r="I31" s="79"/>
      <c r="K31" s="68"/>
      <c r="L31" s="68"/>
      <c r="M31" s="68"/>
      <c r="N31" s="68"/>
      <c r="O31" s="68"/>
    </row>
    <row r="32" ht="15.75" thickBot="1"/>
    <row r="33" spans="2:16" ht="15.75" thickBot="1">
      <c r="B33" s="56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3" t="s">
        <v>14</v>
      </c>
      <c r="P33" s="4" t="s">
        <v>15</v>
      </c>
    </row>
    <row r="34" spans="2:16" ht="15">
      <c r="B34" s="57">
        <v>2007</v>
      </c>
      <c r="C34" s="5">
        <v>158442.62</v>
      </c>
      <c r="D34" s="6">
        <v>148440.13</v>
      </c>
      <c r="E34" s="6">
        <v>174287.6</v>
      </c>
      <c r="F34" s="6">
        <v>169719.72</v>
      </c>
      <c r="G34" s="6">
        <v>192304.74</v>
      </c>
      <c r="H34" s="6">
        <v>185885.73</v>
      </c>
      <c r="I34" s="6">
        <v>191078.98</v>
      </c>
      <c r="J34" s="6">
        <v>214702.73</v>
      </c>
      <c r="K34" s="6">
        <v>211601.16</v>
      </c>
      <c r="L34" s="6">
        <v>219565.4</v>
      </c>
      <c r="M34" s="6">
        <v>212427.52</v>
      </c>
      <c r="N34" s="6">
        <v>203931.31</v>
      </c>
      <c r="O34" s="7">
        <f aca="true" t="shared" si="3" ref="O34:O39">SUM(C34:N34)</f>
        <v>2282387.6399999997</v>
      </c>
      <c r="P34" s="8"/>
    </row>
    <row r="35" spans="2:16" ht="15">
      <c r="B35" s="57">
        <v>2008</v>
      </c>
      <c r="C35" s="9">
        <v>201858.95</v>
      </c>
      <c r="D35" s="1">
        <v>204186.27</v>
      </c>
      <c r="E35" s="1">
        <v>224503.46</v>
      </c>
      <c r="F35" s="1">
        <v>232077.73</v>
      </c>
      <c r="G35" s="1">
        <v>242309.78</v>
      </c>
      <c r="H35" s="1">
        <v>235560.86</v>
      </c>
      <c r="I35" s="1">
        <v>241286.98</v>
      </c>
      <c r="J35" s="1">
        <v>241611.84</v>
      </c>
      <c r="K35" s="1">
        <v>236057.58</v>
      </c>
      <c r="L35" s="1">
        <v>230453.83</v>
      </c>
      <c r="M35" s="1">
        <v>208918.63</v>
      </c>
      <c r="N35" s="1">
        <v>208918.63</v>
      </c>
      <c r="O35" s="10">
        <f t="shared" si="3"/>
        <v>2707744.5399999996</v>
      </c>
      <c r="P35" s="8">
        <f>+O35/O34-1</f>
        <v>0.18636488059495449</v>
      </c>
    </row>
    <row r="36" spans="2:16" ht="15">
      <c r="B36" s="57">
        <v>2009</v>
      </c>
      <c r="C36" s="9">
        <v>212435.8</v>
      </c>
      <c r="D36" s="1">
        <v>194575.14</v>
      </c>
      <c r="E36" s="1">
        <v>223399.28</v>
      </c>
      <c r="F36" s="1">
        <v>220227.05</v>
      </c>
      <c r="G36" s="1">
        <v>232837.24</v>
      </c>
      <c r="H36" s="1">
        <v>231469.31</v>
      </c>
      <c r="I36" s="1">
        <v>244259.69</v>
      </c>
      <c r="J36" s="1">
        <v>237811.36</v>
      </c>
      <c r="K36" s="1">
        <v>227043.53</v>
      </c>
      <c r="L36" s="1">
        <v>227654.87</v>
      </c>
      <c r="M36" s="1">
        <v>214976.39</v>
      </c>
      <c r="N36" s="1">
        <v>210951.31</v>
      </c>
      <c r="O36" s="10">
        <f t="shared" si="3"/>
        <v>2677640.97</v>
      </c>
      <c r="P36" s="8">
        <f>+O36/O35-1</f>
        <v>-0.011117581276703259</v>
      </c>
    </row>
    <row r="37" spans="2:16" ht="15">
      <c r="B37" s="57">
        <v>2010</v>
      </c>
      <c r="C37" s="9">
        <v>200892</v>
      </c>
      <c r="D37" s="1">
        <v>195455.95</v>
      </c>
      <c r="E37" s="1">
        <v>226107.27</v>
      </c>
      <c r="F37" s="1">
        <v>233190.04</v>
      </c>
      <c r="G37" s="1">
        <v>227897.27</v>
      </c>
      <c r="H37" s="1">
        <v>232913.28</v>
      </c>
      <c r="I37" s="1">
        <v>249268.76</v>
      </c>
      <c r="J37" s="1">
        <v>241996.54</v>
      </c>
      <c r="K37" s="1">
        <v>234564.4</v>
      </c>
      <c r="L37" s="1">
        <v>236339.34</v>
      </c>
      <c r="M37" s="1">
        <v>232380.94</v>
      </c>
      <c r="N37" s="1">
        <v>220510.98</v>
      </c>
      <c r="O37" s="10">
        <f t="shared" si="3"/>
        <v>2731516.77</v>
      </c>
      <c r="P37" s="8">
        <f>+O37/O36-1</f>
        <v>0.02012062132437409</v>
      </c>
    </row>
    <row r="38" spans="2:16" ht="15">
      <c r="B38" s="57">
        <v>2011</v>
      </c>
      <c r="C38" s="9">
        <v>214460.69</v>
      </c>
      <c r="D38" s="1">
        <v>207627.9</v>
      </c>
      <c r="E38" s="1">
        <v>239170.48</v>
      </c>
      <c r="F38" s="1">
        <v>238148.59</v>
      </c>
      <c r="G38" s="1">
        <v>254727.03</v>
      </c>
      <c r="H38" s="1">
        <v>246365.73</v>
      </c>
      <c r="I38" s="1">
        <v>255716.73</v>
      </c>
      <c r="J38" s="1">
        <v>266828.74</v>
      </c>
      <c r="K38" s="1">
        <v>234149.82</v>
      </c>
      <c r="L38" s="1">
        <v>259023.52</v>
      </c>
      <c r="M38" s="1">
        <v>264217</v>
      </c>
      <c r="N38" s="1">
        <v>254838</v>
      </c>
      <c r="O38" s="10">
        <f t="shared" si="3"/>
        <v>2935274.23</v>
      </c>
      <c r="P38" s="8">
        <f>+O38/O37-1</f>
        <v>0.07459498775107276</v>
      </c>
    </row>
    <row r="39" spans="2:16" ht="15">
      <c r="B39" s="57">
        <v>2012</v>
      </c>
      <c r="C39" s="9">
        <v>252660</v>
      </c>
      <c r="D39" s="1">
        <v>244098</v>
      </c>
      <c r="E39" s="1">
        <v>275574</v>
      </c>
      <c r="F39" s="1">
        <v>274296</v>
      </c>
      <c r="G39" s="1">
        <v>296609</v>
      </c>
      <c r="H39" s="1">
        <v>289687</v>
      </c>
      <c r="I39" s="1">
        <v>299356</v>
      </c>
      <c r="J39" s="1">
        <v>320147</v>
      </c>
      <c r="K39" s="1">
        <v>308089</v>
      </c>
      <c r="L39" s="1">
        <v>294232</v>
      </c>
      <c r="M39" s="1">
        <v>271074</v>
      </c>
      <c r="N39" s="1">
        <v>255949</v>
      </c>
      <c r="O39" s="10">
        <f t="shared" si="3"/>
        <v>3381771</v>
      </c>
      <c r="P39" s="8">
        <f>+O39/O38-1</f>
        <v>0.15211415868288403</v>
      </c>
    </row>
    <row r="40" spans="2:16" ht="15">
      <c r="B40" s="57">
        <v>2013</v>
      </c>
      <c r="C40" s="9">
        <v>262389</v>
      </c>
      <c r="D40" s="1">
        <v>246745</v>
      </c>
      <c r="E40" s="1">
        <v>282543.05</v>
      </c>
      <c r="F40" s="1">
        <v>294107</v>
      </c>
      <c r="G40" s="1">
        <v>313262.31</v>
      </c>
      <c r="H40" s="1">
        <v>280600</v>
      </c>
      <c r="I40" s="1">
        <v>320466</v>
      </c>
      <c r="J40" s="1">
        <v>309618</v>
      </c>
      <c r="K40" s="1">
        <v>280553</v>
      </c>
      <c r="L40" s="1">
        <v>311257</v>
      </c>
      <c r="M40" s="1">
        <v>290489</v>
      </c>
      <c r="N40" s="1">
        <v>265875</v>
      </c>
      <c r="O40" s="10">
        <f aca="true" t="shared" si="4" ref="O40:O45">SUM(C40:N40)</f>
        <v>3457904.3600000003</v>
      </c>
      <c r="P40" s="8">
        <f aca="true" t="shared" si="5" ref="P40:P45">O40/O39-1</f>
        <v>0.022512866778974683</v>
      </c>
    </row>
    <row r="41" spans="2:16" ht="15">
      <c r="B41" s="57">
        <v>2014</v>
      </c>
      <c r="C41" s="9">
        <v>278765</v>
      </c>
      <c r="D41" s="1">
        <v>257171</v>
      </c>
      <c r="E41" s="1">
        <v>289816.56</v>
      </c>
      <c r="F41" s="1">
        <v>310949.61</v>
      </c>
      <c r="G41" s="1">
        <v>335651.69</v>
      </c>
      <c r="H41" s="1">
        <v>333340.26</v>
      </c>
      <c r="I41" s="1">
        <v>340194.28</v>
      </c>
      <c r="J41" s="1">
        <v>329803.5</v>
      </c>
      <c r="K41" s="1">
        <v>343839.34</v>
      </c>
      <c r="L41" s="1">
        <v>344984.93</v>
      </c>
      <c r="M41" s="1">
        <v>312113.86</v>
      </c>
      <c r="N41" s="1">
        <v>327251.04</v>
      </c>
      <c r="O41" s="10">
        <f t="shared" si="4"/>
        <v>3803881.07</v>
      </c>
      <c r="P41" s="8">
        <f t="shared" si="5"/>
        <v>0.10005386904338764</v>
      </c>
    </row>
    <row r="42" spans="2:16" ht="15">
      <c r="B42" s="57">
        <v>2015</v>
      </c>
      <c r="C42" s="9">
        <v>300260.13</v>
      </c>
      <c r="D42" s="1">
        <v>259863.43</v>
      </c>
      <c r="E42" s="1">
        <v>331724.04</v>
      </c>
      <c r="F42" s="1">
        <v>324943.81</v>
      </c>
      <c r="G42" s="1">
        <v>352202.73</v>
      </c>
      <c r="H42" s="1">
        <v>341321.98</v>
      </c>
      <c r="I42" s="1">
        <v>354524.34</v>
      </c>
      <c r="J42" s="1">
        <v>340274.48</v>
      </c>
      <c r="K42" s="1">
        <v>336613.85</v>
      </c>
      <c r="L42" s="1">
        <v>341186.58</v>
      </c>
      <c r="M42" s="1">
        <v>311851.82</v>
      </c>
      <c r="N42" s="1">
        <v>305033</v>
      </c>
      <c r="O42" s="10">
        <f t="shared" si="4"/>
        <v>3899800.19</v>
      </c>
      <c r="P42" s="8">
        <f t="shared" si="5"/>
        <v>0.02521611959860781</v>
      </c>
    </row>
    <row r="43" spans="2:16" ht="17.25" customHeight="1">
      <c r="B43" s="57">
        <v>2016</v>
      </c>
      <c r="C43" s="9">
        <v>269407.32</v>
      </c>
      <c r="D43" s="1">
        <v>285449.69</v>
      </c>
      <c r="E43" s="1">
        <v>311700.6</v>
      </c>
      <c r="F43" s="1">
        <v>341827.41</v>
      </c>
      <c r="G43" s="1">
        <v>338506.48</v>
      </c>
      <c r="H43" s="1">
        <v>340309.8</v>
      </c>
      <c r="I43" s="1">
        <v>355679.97</v>
      </c>
      <c r="J43" s="1">
        <v>365427.65</v>
      </c>
      <c r="K43" s="1">
        <v>336056.7</v>
      </c>
      <c r="L43" s="1">
        <v>333256.35</v>
      </c>
      <c r="M43" s="1">
        <v>335194.91</v>
      </c>
      <c r="N43" s="1">
        <v>336454.17</v>
      </c>
      <c r="O43" s="10">
        <f t="shared" si="4"/>
        <v>3949271.0500000003</v>
      </c>
      <c r="P43" s="8">
        <f t="shared" si="5"/>
        <v>0.012685485817159448</v>
      </c>
    </row>
    <row r="44" spans="2:16" ht="17.25" customHeight="1">
      <c r="B44" s="57" t="s">
        <v>29</v>
      </c>
      <c r="C44" s="9">
        <v>293514.83</v>
      </c>
      <c r="D44" s="1">
        <v>289339.42</v>
      </c>
      <c r="E44" s="1">
        <v>355447.88</v>
      </c>
      <c r="F44" s="1">
        <v>329543.67000000004</v>
      </c>
      <c r="G44" s="1">
        <v>376554.89</v>
      </c>
      <c r="H44" s="1">
        <v>358256.93</v>
      </c>
      <c r="I44" s="1">
        <v>359985.01999999996</v>
      </c>
      <c r="J44" s="1">
        <v>376199.20999999996</v>
      </c>
      <c r="K44" s="1">
        <v>350699.78</v>
      </c>
      <c r="L44" s="1">
        <v>355749.77</v>
      </c>
      <c r="M44" s="1">
        <v>363947.35000000003</v>
      </c>
      <c r="N44" s="1">
        <v>370618.01</v>
      </c>
      <c r="O44" s="10">
        <f t="shared" si="4"/>
        <v>4179856.76</v>
      </c>
      <c r="P44" s="8">
        <f t="shared" si="5"/>
        <v>0.0583869040844891</v>
      </c>
    </row>
    <row r="45" spans="2:16" ht="16.5" customHeight="1">
      <c r="B45" s="57" t="s">
        <v>30</v>
      </c>
      <c r="C45" s="9">
        <v>307598.58999999997</v>
      </c>
      <c r="D45" s="1">
        <v>323607.70999999996</v>
      </c>
      <c r="E45" s="1">
        <v>363557.26999999996</v>
      </c>
      <c r="F45" s="1">
        <v>361338.35</v>
      </c>
      <c r="G45" s="1">
        <v>381009.37</v>
      </c>
      <c r="H45" s="1">
        <v>374350.54000000004</v>
      </c>
      <c r="I45" s="1">
        <v>381792.22</v>
      </c>
      <c r="J45" s="1">
        <v>383512.88</v>
      </c>
      <c r="K45" s="1">
        <v>336637.8</v>
      </c>
      <c r="L45" s="1">
        <v>374254.98</v>
      </c>
      <c r="M45" s="1">
        <v>341568.3</v>
      </c>
      <c r="N45" s="1">
        <v>316402.22</v>
      </c>
      <c r="O45" s="10">
        <f t="shared" si="4"/>
        <v>4245630.2299999995</v>
      </c>
      <c r="P45" s="8">
        <f t="shared" si="5"/>
        <v>0.0157358191384529</v>
      </c>
    </row>
    <row r="46" spans="2:16" s="53" customFormat="1" ht="16.5" customHeight="1">
      <c r="B46" s="57" t="s">
        <v>31</v>
      </c>
      <c r="C46" s="9">
        <v>326712.32999999996</v>
      </c>
      <c r="D46" s="68">
        <v>319773.67000000004</v>
      </c>
      <c r="E46" s="68">
        <v>365124.95999999996</v>
      </c>
      <c r="F46" s="68">
        <v>374774.79</v>
      </c>
      <c r="G46" s="68">
        <v>398220.27999999997</v>
      </c>
      <c r="H46" s="68">
        <v>368106.5</v>
      </c>
      <c r="I46" s="68">
        <v>419812.82</v>
      </c>
      <c r="J46" s="68">
        <v>434417.85000000003</v>
      </c>
      <c r="K46" s="68">
        <v>398047.58</v>
      </c>
      <c r="L46" s="68">
        <v>415656.98</v>
      </c>
      <c r="M46" s="68">
        <v>376632.09</v>
      </c>
      <c r="N46" s="68">
        <v>363020.16000000003</v>
      </c>
      <c r="O46" s="10">
        <f>SUM(C46:N46)</f>
        <v>4560300.010000001</v>
      </c>
      <c r="P46" s="8">
        <f>O46/O45-1</f>
        <v>0.07411615306875219</v>
      </c>
    </row>
    <row r="47" spans="2:16" s="53" customFormat="1" ht="16.5" customHeight="1">
      <c r="B47" s="57" t="s">
        <v>32</v>
      </c>
      <c r="C47" s="9">
        <v>368730.45</v>
      </c>
      <c r="D47" s="68">
        <v>362011.98</v>
      </c>
      <c r="E47" s="68">
        <v>448363.82999999996</v>
      </c>
      <c r="F47" s="68">
        <v>462763.62</v>
      </c>
      <c r="G47" s="68">
        <v>470374.62</v>
      </c>
      <c r="H47" s="68">
        <v>450375.83</v>
      </c>
      <c r="I47" s="68">
        <v>465043.23</v>
      </c>
      <c r="J47" s="68">
        <v>454767.5</v>
      </c>
      <c r="K47" s="68">
        <v>430045.97194160003</v>
      </c>
      <c r="L47" s="68">
        <v>462349.01</v>
      </c>
      <c r="M47" s="68">
        <v>417529.12999999995</v>
      </c>
      <c r="N47" s="68">
        <v>423091.39</v>
      </c>
      <c r="O47" s="10">
        <f>SUM(C47:N47)</f>
        <v>5215446.5619415995</v>
      </c>
      <c r="P47" s="8">
        <f>O47/O46-1</f>
        <v>0.14366303763019284</v>
      </c>
    </row>
    <row r="48" spans="2:16" s="53" customFormat="1" ht="16.5" customHeight="1" thickBot="1">
      <c r="B48" s="58" t="s">
        <v>34</v>
      </c>
      <c r="C48" s="19">
        <v>393380.41000000003</v>
      </c>
      <c r="D48" s="20">
        <v>393880.869</v>
      </c>
      <c r="E48" s="20">
        <v>442922.23823</v>
      </c>
      <c r="F48" s="20">
        <v>451000.30772000004</v>
      </c>
      <c r="G48" s="20">
        <v>455141.52</v>
      </c>
      <c r="H48" s="20"/>
      <c r="I48" s="20"/>
      <c r="J48" s="20"/>
      <c r="K48" s="20"/>
      <c r="L48" s="20"/>
      <c r="M48" s="20"/>
      <c r="N48" s="20"/>
      <c r="O48" s="21"/>
      <c r="P48" s="22"/>
    </row>
    <row r="49" ht="15.75" thickBot="1">
      <c r="B49" s="59" t="s">
        <v>0</v>
      </c>
    </row>
    <row r="50" spans="7:9" ht="15.75" thickBot="1">
      <c r="G50" s="77" t="s">
        <v>20</v>
      </c>
      <c r="H50" s="78"/>
      <c r="I50" s="79"/>
    </row>
    <row r="51" ht="15.75" thickBot="1"/>
    <row r="52" spans="2:18" ht="15.75" thickBot="1">
      <c r="B52" s="56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13</v>
      </c>
      <c r="O52" s="3" t="s">
        <v>17</v>
      </c>
      <c r="P52" s="4" t="s">
        <v>15</v>
      </c>
      <c r="Q52" s="3" t="s">
        <v>33</v>
      </c>
      <c r="R52" s="73" t="s">
        <v>15</v>
      </c>
    </row>
    <row r="53" spans="2:18" ht="15">
      <c r="B53" s="60">
        <v>2007</v>
      </c>
      <c r="C53" s="11">
        <f aca="true" t="shared" si="6" ref="C53:N53">+C34/C15</f>
        <v>9.386161469994073</v>
      </c>
      <c r="D53" s="12">
        <f t="shared" si="6"/>
        <v>9.295493161362268</v>
      </c>
      <c r="E53" s="12">
        <f t="shared" si="6"/>
        <v>9.562373164722198</v>
      </c>
      <c r="F53" s="12">
        <f t="shared" si="6"/>
        <v>9.560025194527006</v>
      </c>
      <c r="G53" s="12">
        <f t="shared" si="6"/>
        <v>9.704670389978851</v>
      </c>
      <c r="H53" s="12">
        <f t="shared" si="6"/>
        <v>9.767939246425772</v>
      </c>
      <c r="I53" s="12">
        <f t="shared" si="6"/>
        <v>9.704724018532932</v>
      </c>
      <c r="J53" s="12">
        <f t="shared" si="6"/>
        <v>10.372567049193895</v>
      </c>
      <c r="K53" s="12">
        <f t="shared" si="6"/>
        <v>11.667083687267851</v>
      </c>
      <c r="L53" s="12">
        <f t="shared" si="6"/>
        <v>11.706031022138601</v>
      </c>
      <c r="M53" s="12">
        <f t="shared" si="6"/>
        <v>11.72869240586045</v>
      </c>
      <c r="N53" s="12">
        <f t="shared" si="6"/>
        <v>11.920480332707454</v>
      </c>
      <c r="O53" s="13">
        <f>+O34/O15</f>
        <v>10.366204790335285</v>
      </c>
      <c r="P53" s="8"/>
      <c r="Q53" s="7">
        <f aca="true" t="shared" si="7" ref="Q53:Q66">SUM(C34:N34)/SUM(C15:N15)</f>
        <v>10.366204790335285</v>
      </c>
      <c r="R53" s="8"/>
    </row>
    <row r="54" spans="2:18" ht="15">
      <c r="B54" s="57">
        <v>2008</v>
      </c>
      <c r="C54" s="14">
        <f aca="true" t="shared" si="8" ref="C54:O54">+C35/C16</f>
        <v>12.239235801084765</v>
      </c>
      <c r="D54" s="15">
        <f t="shared" si="8"/>
        <v>12.235602724851807</v>
      </c>
      <c r="E54" s="15">
        <f t="shared" si="8"/>
        <v>12.740237595810642</v>
      </c>
      <c r="F54" s="15">
        <f t="shared" si="8"/>
        <v>12.655255376859339</v>
      </c>
      <c r="G54" s="15">
        <f t="shared" si="8"/>
        <v>12.68224787774576</v>
      </c>
      <c r="H54" s="15">
        <f t="shared" si="8"/>
        <v>12.713706994920473</v>
      </c>
      <c r="I54" s="15">
        <f t="shared" si="8"/>
        <v>12.801255853455327</v>
      </c>
      <c r="J54" s="15">
        <f t="shared" si="8"/>
        <v>12.741259428650018</v>
      </c>
      <c r="K54" s="15">
        <f t="shared" si="8"/>
        <v>12.76984623553992</v>
      </c>
      <c r="L54" s="15">
        <f t="shared" si="8"/>
        <v>12.363775004172604</v>
      </c>
      <c r="M54" s="15">
        <f t="shared" si="8"/>
        <v>12.40570250393515</v>
      </c>
      <c r="N54" s="15">
        <f t="shared" si="8"/>
        <v>12.40570250393515</v>
      </c>
      <c r="O54" s="16">
        <f t="shared" si="8"/>
        <v>12.571198042347946</v>
      </c>
      <c r="P54" s="8">
        <f aca="true" t="shared" si="9" ref="P54:P61">+O54/O53-1</f>
        <v>0.2127097907682125</v>
      </c>
      <c r="Q54" s="10">
        <f t="shared" si="7"/>
        <v>12.571198042347946</v>
      </c>
      <c r="R54" s="8">
        <f>+Q54/Q53-1</f>
        <v>0.2127097907682125</v>
      </c>
    </row>
    <row r="55" spans="2:18" ht="15">
      <c r="B55" s="57">
        <v>2009</v>
      </c>
      <c r="C55" s="14">
        <f aca="true" t="shared" si="10" ref="C55:O55">+C36/C17</f>
        <v>12.394450509026179</v>
      </c>
      <c r="D55" s="15">
        <f t="shared" si="10"/>
        <v>12.320904705508902</v>
      </c>
      <c r="E55" s="15">
        <f t="shared" si="10"/>
        <v>12.445387192062025</v>
      </c>
      <c r="F55" s="15">
        <f t="shared" si="10"/>
        <v>12.354144892729883</v>
      </c>
      <c r="G55" s="15">
        <f t="shared" si="10"/>
        <v>12.349023914875797</v>
      </c>
      <c r="H55" s="15">
        <f t="shared" si="10"/>
        <v>12.346102496051524</v>
      </c>
      <c r="I55" s="15">
        <f t="shared" si="10"/>
        <v>12.229510237183508</v>
      </c>
      <c r="J55" s="15">
        <f t="shared" si="10"/>
        <v>12.142315228753507</v>
      </c>
      <c r="K55" s="15">
        <f t="shared" si="10"/>
        <v>12.266495962746392</v>
      </c>
      <c r="L55" s="15">
        <f t="shared" si="10"/>
        <v>11.990158326219182</v>
      </c>
      <c r="M55" s="15">
        <f t="shared" si="10"/>
        <v>12.177229874421979</v>
      </c>
      <c r="N55" s="15">
        <f t="shared" si="10"/>
        <v>12.069675955672665</v>
      </c>
      <c r="O55" s="16">
        <f t="shared" si="10"/>
        <v>12.254784074177838</v>
      </c>
      <c r="P55" s="8">
        <f t="shared" si="9"/>
        <v>-0.025169754474014372</v>
      </c>
      <c r="Q55" s="10">
        <f t="shared" si="7"/>
        <v>12.254784074177838</v>
      </c>
      <c r="R55" s="8">
        <f>+Q55/Q54-1</f>
        <v>-0.025169754474014372</v>
      </c>
    </row>
    <row r="56" spans="2:18" ht="15">
      <c r="B56" s="57">
        <v>2010</v>
      </c>
      <c r="C56" s="14">
        <f aca="true" t="shared" si="11" ref="C56:O56">+C37/C18</f>
        <v>11.906074224320083</v>
      </c>
      <c r="D56" s="15">
        <f t="shared" si="11"/>
        <v>11.960977618751697</v>
      </c>
      <c r="E56" s="15">
        <f t="shared" si="11"/>
        <v>11.98508310627252</v>
      </c>
      <c r="F56" s="15">
        <f t="shared" si="11"/>
        <v>12.041379292538751</v>
      </c>
      <c r="G56" s="15">
        <f t="shared" si="11"/>
        <v>12.306948033113915</v>
      </c>
      <c r="H56" s="15">
        <f t="shared" si="11"/>
        <v>12.204319789441639</v>
      </c>
      <c r="I56" s="15">
        <f t="shared" si="11"/>
        <v>12.305817703364685</v>
      </c>
      <c r="J56" s="15">
        <f t="shared" si="11"/>
        <v>12.357135303425883</v>
      </c>
      <c r="K56" s="15">
        <f t="shared" si="11"/>
        <v>12.486994732307618</v>
      </c>
      <c r="L56" s="15">
        <f t="shared" si="11"/>
        <v>12.605967577386451</v>
      </c>
      <c r="M56" s="15">
        <f t="shared" si="11"/>
        <v>12.639355152912298</v>
      </c>
      <c r="N56" s="15">
        <f t="shared" si="11"/>
        <v>12.593431182181611</v>
      </c>
      <c r="O56" s="16">
        <f t="shared" si="11"/>
        <v>12.286637628847421</v>
      </c>
      <c r="P56" s="8">
        <f t="shared" si="9"/>
        <v>0.0025992750648868856</v>
      </c>
      <c r="Q56" s="10">
        <f t="shared" si="7"/>
        <v>12.286637628847421</v>
      </c>
      <c r="R56" s="8">
        <f>+Q56/Q55-1</f>
        <v>0.0025992750648868856</v>
      </c>
    </row>
    <row r="57" spans="2:18" ht="15">
      <c r="B57" s="57">
        <v>2011</v>
      </c>
      <c r="C57" s="14">
        <f aca="true" t="shared" si="12" ref="C57:O57">+C38/C19</f>
        <v>12.531301273810914</v>
      </c>
      <c r="D57" s="15">
        <f t="shared" si="12"/>
        <v>12.552491504024117</v>
      </c>
      <c r="E57" s="15">
        <f t="shared" si="12"/>
        <v>12.639398941425378</v>
      </c>
      <c r="F57" s="15">
        <f t="shared" si="12"/>
        <v>12.71160639786971</v>
      </c>
      <c r="G57" s="15">
        <f t="shared" si="12"/>
        <v>12.773063199595116</v>
      </c>
      <c r="H57" s="15">
        <f t="shared" si="12"/>
        <v>12.773549205925864</v>
      </c>
      <c r="I57" s="15">
        <f t="shared" si="12"/>
        <v>12.802568817315791</v>
      </c>
      <c r="J57" s="15">
        <f t="shared" si="12"/>
        <v>12.797053541603571</v>
      </c>
      <c r="K57" s="15">
        <f t="shared" si="12"/>
        <v>12.930783173655666</v>
      </c>
      <c r="L57" s="15">
        <f t="shared" si="12"/>
        <v>13.428639328508725</v>
      </c>
      <c r="M57" s="15">
        <f t="shared" si="12"/>
        <v>14.281185586443584</v>
      </c>
      <c r="N57" s="15">
        <f t="shared" si="12"/>
        <v>14.489393276059108</v>
      </c>
      <c r="O57" s="16">
        <f t="shared" si="12"/>
        <v>13.054235177431352</v>
      </c>
      <c r="P57" s="8">
        <f t="shared" si="9"/>
        <v>0.062474174934703974</v>
      </c>
      <c r="Q57" s="10">
        <f t="shared" si="7"/>
        <v>13.054235177431352</v>
      </c>
      <c r="R57" s="8">
        <f>+Q57/Q56-1</f>
        <v>0.062474174934703974</v>
      </c>
    </row>
    <row r="58" spans="2:18" ht="15">
      <c r="B58" s="57">
        <v>2012</v>
      </c>
      <c r="C58" s="14">
        <f>+C39/C20</f>
        <v>14.564327393352011</v>
      </c>
      <c r="D58" s="15">
        <f>+D39/D20</f>
        <v>14.395530496158026</v>
      </c>
      <c r="E58" s="15">
        <f>+E39/E20</f>
        <v>14.345346942362081</v>
      </c>
      <c r="F58" s="15">
        <f>+F39/F20</f>
        <v>14.89030144641601</v>
      </c>
      <c r="G58" s="15">
        <f>+G39/G20</f>
        <v>14.87078775532571</v>
      </c>
      <c r="H58" s="15">
        <f aca="true" t="shared" si="13" ref="H58:M58">+H39/H20</f>
        <v>14.89891070034606</v>
      </c>
      <c r="I58" s="15">
        <f t="shared" si="13"/>
        <v>15.041716499047972</v>
      </c>
      <c r="J58" s="15">
        <f t="shared" si="13"/>
        <v>14.949069492835399</v>
      </c>
      <c r="K58" s="15">
        <f t="shared" si="13"/>
        <v>14.66077137635582</v>
      </c>
      <c r="L58" s="15">
        <f t="shared" si="13"/>
        <v>15.036608012045967</v>
      </c>
      <c r="M58" s="15">
        <f t="shared" si="13"/>
        <v>14.892892744185556</v>
      </c>
      <c r="N58" s="15">
        <f>+N39/N20</f>
        <v>14.911457812032285</v>
      </c>
      <c r="O58" s="16">
        <f>+O39/O20</f>
        <v>14.794001711863272</v>
      </c>
      <c r="P58" s="8">
        <f t="shared" si="9"/>
        <v>0.13327219180482475</v>
      </c>
      <c r="Q58" s="10">
        <f t="shared" si="7"/>
        <v>14.794001711863272</v>
      </c>
      <c r="R58" s="8">
        <f>+Q58/Q57-1</f>
        <v>0.13327219180482475</v>
      </c>
    </row>
    <row r="59" spans="2:18" ht="15">
      <c r="B59" s="57">
        <v>2013</v>
      </c>
      <c r="C59" s="14">
        <f aca="true" t="shared" si="14" ref="C59:N59">C40/C21</f>
        <v>14.958554970376374</v>
      </c>
      <c r="D59" s="15">
        <f t="shared" si="14"/>
        <v>14.971729404186515</v>
      </c>
      <c r="E59" s="15">
        <f t="shared" si="14"/>
        <v>15.333383803684443</v>
      </c>
      <c r="F59" s="15">
        <f t="shared" si="14"/>
        <v>15.142448121873983</v>
      </c>
      <c r="G59" s="15">
        <f t="shared" si="14"/>
        <v>15.289912436782418</v>
      </c>
      <c r="H59" s="15">
        <f t="shared" si="14"/>
        <v>15.229813874957475</v>
      </c>
      <c r="I59" s="15">
        <f t="shared" si="14"/>
        <v>15.429485451749601</v>
      </c>
      <c r="J59" s="15">
        <f t="shared" si="14"/>
        <v>15.081650994059753</v>
      </c>
      <c r="K59" s="15">
        <f t="shared" si="14"/>
        <v>14.956229972166943</v>
      </c>
      <c r="L59" s="15">
        <f t="shared" si="14"/>
        <v>15.823751218909823</v>
      </c>
      <c r="M59" s="15">
        <f t="shared" si="14"/>
        <v>15.819538681516503</v>
      </c>
      <c r="N59" s="15">
        <f t="shared" si="14"/>
        <v>15.640960839446178</v>
      </c>
      <c r="O59" s="16">
        <f aca="true" t="shared" si="15" ref="O59:O66">+O40/O21</f>
        <v>15.30908640792276</v>
      </c>
      <c r="P59" s="8">
        <f t="shared" si="9"/>
        <v>0.034817131029966086</v>
      </c>
      <c r="Q59" s="10">
        <f t="shared" si="7"/>
        <v>15.30908640792276</v>
      </c>
      <c r="R59" s="8">
        <f aca="true" t="shared" si="16" ref="R59:R64">Q59/Q58-1</f>
        <v>0.034817131029966086</v>
      </c>
    </row>
    <row r="60" spans="2:18" ht="15">
      <c r="B60" s="57">
        <v>2014</v>
      </c>
      <c r="C60" s="14">
        <f>C41/C22</f>
        <v>15.918540289870299</v>
      </c>
      <c r="D60" s="15">
        <f aca="true" t="shared" si="17" ref="D60:M60">D41/D22</f>
        <v>15.602939289409827</v>
      </c>
      <c r="E60" s="15">
        <f t="shared" si="17"/>
        <v>15.658571446092344</v>
      </c>
      <c r="F60" s="15">
        <f t="shared" si="17"/>
        <v>16.705010789640056</v>
      </c>
      <c r="G60" s="15">
        <f t="shared" si="17"/>
        <v>17.08437311736908</v>
      </c>
      <c r="H60" s="15">
        <f t="shared" si="17"/>
        <v>16.790974890777395</v>
      </c>
      <c r="I60" s="15">
        <f t="shared" si="17"/>
        <v>17.04044217735632</v>
      </c>
      <c r="J60" s="15">
        <f t="shared" si="17"/>
        <v>17.01683322571083</v>
      </c>
      <c r="K60" s="15">
        <f t="shared" si="17"/>
        <v>17.795037253514142</v>
      </c>
      <c r="L60" s="15">
        <f t="shared" si="17"/>
        <v>17.90734129249935</v>
      </c>
      <c r="M60" s="15">
        <f t="shared" si="17"/>
        <v>17.848058862468655</v>
      </c>
      <c r="N60" s="15">
        <v>18.354110148035172</v>
      </c>
      <c r="O60" s="16">
        <f t="shared" si="15"/>
        <v>16.99184028685946</v>
      </c>
      <c r="P60" s="8">
        <f t="shared" si="9"/>
        <v>0.10991863486157105</v>
      </c>
      <c r="Q60" s="10">
        <f t="shared" si="7"/>
        <v>16.99184028685946</v>
      </c>
      <c r="R60" s="8">
        <f t="shared" si="16"/>
        <v>0.10991863486157105</v>
      </c>
    </row>
    <row r="61" spans="2:18" ht="15">
      <c r="B61" s="57">
        <v>2015</v>
      </c>
      <c r="C61" s="14">
        <f>C42/C23</f>
        <v>17.794139800743174</v>
      </c>
      <c r="D61" s="15">
        <f aca="true" t="shared" si="18" ref="D61:J61">D42/D23</f>
        <v>17.298618638393148</v>
      </c>
      <c r="E61" s="15">
        <f t="shared" si="18"/>
        <v>18.404585695348686</v>
      </c>
      <c r="F61" s="15">
        <f t="shared" si="18"/>
        <v>18.532164711565418</v>
      </c>
      <c r="G61" s="15">
        <f t="shared" si="18"/>
        <v>18.3916616549516</v>
      </c>
      <c r="H61" s="15">
        <f t="shared" si="18"/>
        <v>18.411236852294426</v>
      </c>
      <c r="I61" s="15">
        <f t="shared" si="18"/>
        <v>18.718097404614348</v>
      </c>
      <c r="J61" s="15">
        <f t="shared" si="18"/>
        <v>18.12837621711102</v>
      </c>
      <c r="K61" s="15">
        <v>18.367903240601066</v>
      </c>
      <c r="L61" s="15">
        <v>18.256929732509942</v>
      </c>
      <c r="M61" s="15">
        <v>18.207973370096664</v>
      </c>
      <c r="N61" s="15">
        <v>18.23023240823138</v>
      </c>
      <c r="O61" s="16">
        <f t="shared" si="15"/>
        <v>18.24660429339739</v>
      </c>
      <c r="P61" s="8">
        <f t="shared" si="9"/>
        <v>0.07384509184142307</v>
      </c>
      <c r="Q61" s="10">
        <f t="shared" si="7"/>
        <v>18.24660429339739</v>
      </c>
      <c r="R61" s="8">
        <f t="shared" si="16"/>
        <v>0.07384509184142307</v>
      </c>
    </row>
    <row r="62" spans="2:18" ht="15">
      <c r="B62" s="57">
        <v>2016</v>
      </c>
      <c r="C62" s="14">
        <v>18.05719511415336</v>
      </c>
      <c r="D62" s="15">
        <v>18.3503821071848</v>
      </c>
      <c r="E62" s="15">
        <v>17.995936113221877</v>
      </c>
      <c r="F62" s="15">
        <v>18.164077419885835</v>
      </c>
      <c r="G62" s="15">
        <v>17.746831484478307</v>
      </c>
      <c r="H62" s="15">
        <v>17.49166111769164</v>
      </c>
      <c r="I62" s="15">
        <v>18.026385990920662</v>
      </c>
      <c r="J62" s="15">
        <v>17.598070011300543</v>
      </c>
      <c r="K62" s="15">
        <v>17.843825536487042</v>
      </c>
      <c r="L62" s="15">
        <v>17.78275259426887</v>
      </c>
      <c r="M62" s="15">
        <v>18.657968614136163</v>
      </c>
      <c r="N62" s="15">
        <v>19.21865817913609</v>
      </c>
      <c r="O62" s="16">
        <f t="shared" si="15"/>
        <v>18.059076141318563</v>
      </c>
      <c r="P62" s="8">
        <f>+O62/O61-1</f>
        <v>-0.010277427463403876</v>
      </c>
      <c r="Q62" s="10">
        <f t="shared" si="7"/>
        <v>18.059076141318563</v>
      </c>
      <c r="R62" s="8">
        <f t="shared" si="16"/>
        <v>-0.010277427463403876</v>
      </c>
    </row>
    <row r="63" spans="2:18" ht="15">
      <c r="B63" s="57" t="s">
        <v>29</v>
      </c>
      <c r="C63" s="14">
        <v>18.467202353571384</v>
      </c>
      <c r="D63" s="15">
        <v>18.721779928828802</v>
      </c>
      <c r="E63" s="15">
        <v>18.822997198090796</v>
      </c>
      <c r="F63" s="15">
        <v>18.87870645300176</v>
      </c>
      <c r="G63" s="15">
        <v>19.03183962626766</v>
      </c>
      <c r="H63" s="15">
        <v>18.89511112889658</v>
      </c>
      <c r="I63" s="15">
        <v>18.88876164971203</v>
      </c>
      <c r="J63" s="15">
        <v>18.84494170571536</v>
      </c>
      <c r="K63" s="15">
        <v>18.91750280607104</v>
      </c>
      <c r="L63" s="15">
        <v>19.46240138362702</v>
      </c>
      <c r="M63" s="15">
        <v>20.767810969000465</v>
      </c>
      <c r="N63" s="15">
        <v>21.051402248038848</v>
      </c>
      <c r="O63" s="16">
        <f t="shared" si="15"/>
        <v>19.226385783918136</v>
      </c>
      <c r="P63" s="8">
        <f>+O63/O62-1</f>
        <v>0.06463839198998711</v>
      </c>
      <c r="Q63" s="10">
        <f t="shared" si="7"/>
        <v>19.226385783918136</v>
      </c>
      <c r="R63" s="8">
        <f t="shared" si="16"/>
        <v>0.06463839198998711</v>
      </c>
    </row>
    <row r="64" spans="2:18" s="18" customFormat="1" ht="15">
      <c r="B64" s="57" t="s">
        <v>30</v>
      </c>
      <c r="C64" s="14">
        <v>20.617112442093763</v>
      </c>
      <c r="D64" s="15">
        <v>20.747431505934276</v>
      </c>
      <c r="E64" s="15">
        <v>20.529667176912945</v>
      </c>
      <c r="F64" s="15">
        <v>20.56245727159599</v>
      </c>
      <c r="G64" s="15">
        <v>20.00138890218563</v>
      </c>
      <c r="H64" s="15">
        <v>20.024399648971045</v>
      </c>
      <c r="I64" s="15">
        <v>19.76991679984089</v>
      </c>
      <c r="J64" s="15">
        <v>19.88357399651413</v>
      </c>
      <c r="K64" s="15">
        <v>20.070311295817795</v>
      </c>
      <c r="L64" s="15">
        <v>20.91647789295889</v>
      </c>
      <c r="M64" s="15">
        <v>20.53555474667594</v>
      </c>
      <c r="N64" s="15">
        <v>20.47271760800651</v>
      </c>
      <c r="O64" s="16">
        <f t="shared" si="15"/>
        <v>20.324151343427875</v>
      </c>
      <c r="P64" s="8">
        <f>+O64/O63-1</f>
        <v>0.05709682370089353</v>
      </c>
      <c r="Q64" s="10">
        <f t="shared" si="7"/>
        <v>20.324151343427875</v>
      </c>
      <c r="R64" s="8">
        <f t="shared" si="16"/>
        <v>0.05709682370089353</v>
      </c>
    </row>
    <row r="65" spans="2:18" s="53" customFormat="1" ht="16.5" customHeight="1">
      <c r="B65" s="57" t="s">
        <v>31</v>
      </c>
      <c r="C65" s="14">
        <v>20.862479425028468</v>
      </c>
      <c r="D65" s="15">
        <v>21.710248650462184</v>
      </c>
      <c r="E65" s="15">
        <v>22.374027851830206</v>
      </c>
      <c r="F65" s="15">
        <v>22.291592240870628</v>
      </c>
      <c r="G65" s="15">
        <v>22.332825168542144</v>
      </c>
      <c r="H65" s="15">
        <v>22.314459701750334</v>
      </c>
      <c r="I65" s="15">
        <v>22.21641255667352</v>
      </c>
      <c r="J65" s="15">
        <v>23.505126137519323</v>
      </c>
      <c r="K65" s="15">
        <v>24.12047356413293</v>
      </c>
      <c r="L65" s="15">
        <v>24.606076589530147</v>
      </c>
      <c r="M65" s="15">
        <v>23.903542837883837</v>
      </c>
      <c r="N65" s="15">
        <v>24.2485730751041</v>
      </c>
      <c r="O65" s="16">
        <f t="shared" si="15"/>
        <v>22.87597875115405</v>
      </c>
      <c r="P65" s="8">
        <f>+O65/O64-1</f>
        <v>0.12555640649425426</v>
      </c>
      <c r="Q65" s="10">
        <f t="shared" si="7"/>
        <v>22.87597875115405</v>
      </c>
      <c r="R65" s="8">
        <f>Q65/Q64-1</f>
        <v>0.12555640649425426</v>
      </c>
    </row>
    <row r="66" spans="2:18" s="53" customFormat="1" ht="16.5" customHeight="1">
      <c r="B66" s="57" t="s">
        <v>32</v>
      </c>
      <c r="C66" s="14">
        <v>24.169537288692432</v>
      </c>
      <c r="D66" s="15">
        <v>23.900088156056917</v>
      </c>
      <c r="E66" s="15">
        <v>24.916528564020776</v>
      </c>
      <c r="F66" s="15">
        <v>27.038661832901155</v>
      </c>
      <c r="G66" s="15">
        <v>26.658244549400905</v>
      </c>
      <c r="H66" s="15">
        <v>27.54191690402593</v>
      </c>
      <c r="I66" s="15">
        <v>25.842439189143555</v>
      </c>
      <c r="J66" s="15">
        <v>26.76127416273968</v>
      </c>
      <c r="K66" s="15">
        <v>27.020000000000003</v>
      </c>
      <c r="L66" s="15">
        <v>26.376704308212613</v>
      </c>
      <c r="M66" s="15">
        <v>26.965377243077967</v>
      </c>
      <c r="N66" s="15">
        <v>27.324893294039516</v>
      </c>
      <c r="O66" s="16">
        <f t="shared" si="15"/>
        <v>26.22008128216881</v>
      </c>
      <c r="P66" s="8">
        <f>+O66/O65-1</f>
        <v>0.1461840198136246</v>
      </c>
      <c r="Q66" s="10">
        <f t="shared" si="7"/>
        <v>26.22008128216881</v>
      </c>
      <c r="R66" s="8">
        <f>Q66/Q65-1</f>
        <v>0.1461840198136246</v>
      </c>
    </row>
    <row r="67" spans="2:18" s="53" customFormat="1" ht="16.5" customHeight="1" thickBot="1">
      <c r="B67" s="58" t="s">
        <v>34</v>
      </c>
      <c r="C67" s="52">
        <v>26.90769246171077</v>
      </c>
      <c r="D67" s="23">
        <v>26.680343683686154</v>
      </c>
      <c r="E67" s="23">
        <v>27.05095782467464</v>
      </c>
      <c r="F67" s="23">
        <v>27.05052813705998</v>
      </c>
      <c r="G67" s="23">
        <v>27.985145946838536</v>
      </c>
      <c r="H67" s="23"/>
      <c r="I67" s="23"/>
      <c r="J67" s="23"/>
      <c r="K67" s="23"/>
      <c r="L67" s="23"/>
      <c r="M67" s="23"/>
      <c r="N67" s="23"/>
      <c r="O67" s="51"/>
      <c r="P67" s="22"/>
      <c r="Q67" s="21"/>
      <c r="R67" s="22"/>
    </row>
    <row r="68" spans="2:5" s="49" customFormat="1" ht="12.75">
      <c r="B68" s="59" t="s">
        <v>0</v>
      </c>
      <c r="C68" s="50"/>
      <c r="D68" s="50"/>
      <c r="E68" s="70"/>
    </row>
    <row r="69" s="49" customFormat="1" ht="12.75">
      <c r="B69" s="59" t="s">
        <v>27</v>
      </c>
    </row>
    <row r="70" ht="15">
      <c r="B70" s="59" t="s">
        <v>28</v>
      </c>
    </row>
  </sheetData>
  <sheetProtection/>
  <mergeCells count="4">
    <mergeCell ref="F9:J9"/>
    <mergeCell ref="G12:I12"/>
    <mergeCell ref="G31:I31"/>
    <mergeCell ref="G50:I50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32:O43 O15:O24 Q53 Q59:Q62" formulaRange="1"/>
    <ignoredError sqref="B25:B29 B48:B66 B44:B47" numberStoredAsText="1"/>
    <ignoredError sqref="Q54:Q5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90"/>
  <sheetViews>
    <sheetView showGridLines="0" zoomScalePageLayoutView="0" workbookViewId="0" topLeftCell="A1">
      <pane ySplit="11" topLeftCell="A162" activePane="bottomLeft" state="frozen"/>
      <selection pane="topLeft" activeCell="A1" sqref="A1"/>
      <selection pane="bottomLeft" activeCell="C184" sqref="C184:E18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5.28125" style="24" customWidth="1"/>
    <col min="5" max="5" width="22.140625" style="3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80" t="s">
        <v>25</v>
      </c>
      <c r="D9" s="81"/>
      <c r="E9" s="32" t="s">
        <v>21</v>
      </c>
    </row>
    <row r="11" spans="2:5" s="26" customFormat="1" ht="30">
      <c r="B11" s="25" t="s">
        <v>24</v>
      </c>
      <c r="C11" s="37" t="s">
        <v>19</v>
      </c>
      <c r="D11" s="38" t="s">
        <v>16</v>
      </c>
      <c r="E11" s="48" t="s">
        <v>20</v>
      </c>
    </row>
    <row r="12" spans="2:5" ht="15">
      <c r="B12" s="27">
        <v>39083</v>
      </c>
      <c r="C12" s="39">
        <v>16880.449</v>
      </c>
      <c r="D12" s="28">
        <v>158442.62</v>
      </c>
      <c r="E12" s="34">
        <v>9.386161469994073</v>
      </c>
    </row>
    <row r="13" spans="2:5" ht="15">
      <c r="B13" s="29">
        <v>39114</v>
      </c>
      <c r="C13" s="40">
        <v>15969.043</v>
      </c>
      <c r="D13" s="45">
        <v>148440.13</v>
      </c>
      <c r="E13" s="35">
        <v>9.295493161362268</v>
      </c>
    </row>
    <row r="14" spans="2:5" ht="15">
      <c r="B14" s="29">
        <v>39142</v>
      </c>
      <c r="C14" s="40">
        <v>18226.396</v>
      </c>
      <c r="D14" s="45">
        <v>174287.6</v>
      </c>
      <c r="E14" s="35">
        <v>9.562373164722198</v>
      </c>
    </row>
    <row r="15" spans="2:5" ht="15">
      <c r="B15" s="29">
        <v>39173</v>
      </c>
      <c r="C15" s="40">
        <v>17753.062</v>
      </c>
      <c r="D15" s="45">
        <v>169719.72</v>
      </c>
      <c r="E15" s="35">
        <v>9.560025194527006</v>
      </c>
    </row>
    <row r="16" spans="2:5" ht="15">
      <c r="B16" s="29">
        <v>39203</v>
      </c>
      <c r="C16" s="40">
        <v>19815.69</v>
      </c>
      <c r="D16" s="45">
        <v>192304.74</v>
      </c>
      <c r="E16" s="35">
        <v>9.704670389978851</v>
      </c>
    </row>
    <row r="17" spans="2:5" ht="15">
      <c r="B17" s="29">
        <v>39234</v>
      </c>
      <c r="C17" s="40">
        <v>19030.189</v>
      </c>
      <c r="D17" s="45">
        <v>185885.73</v>
      </c>
      <c r="E17" s="35">
        <v>9.767939246425772</v>
      </c>
    </row>
    <row r="18" spans="2:5" ht="15">
      <c r="B18" s="29">
        <v>39264</v>
      </c>
      <c r="C18" s="40">
        <v>19689.275</v>
      </c>
      <c r="D18" s="45">
        <v>191078.98</v>
      </c>
      <c r="E18" s="35">
        <v>9.704724018532932</v>
      </c>
    </row>
    <row r="19" spans="2:5" ht="15">
      <c r="B19" s="29">
        <v>39295</v>
      </c>
      <c r="C19" s="40">
        <v>20699.093</v>
      </c>
      <c r="D19" s="45">
        <v>214702.73</v>
      </c>
      <c r="E19" s="35">
        <v>10.372567049193895</v>
      </c>
    </row>
    <row r="20" spans="2:5" ht="15">
      <c r="B20" s="29">
        <v>39326</v>
      </c>
      <c r="C20" s="40">
        <v>18136.594</v>
      </c>
      <c r="D20" s="45">
        <v>211601.16</v>
      </c>
      <c r="E20" s="35">
        <v>11.667083687267851</v>
      </c>
    </row>
    <row r="21" spans="2:5" ht="15">
      <c r="B21" s="29">
        <v>39356</v>
      </c>
      <c r="C21" s="40">
        <v>18756.605</v>
      </c>
      <c r="D21" s="45">
        <v>219565.4</v>
      </c>
      <c r="E21" s="35">
        <v>11.706031022138601</v>
      </c>
    </row>
    <row r="22" spans="2:5" ht="15">
      <c r="B22" s="29">
        <v>39387</v>
      </c>
      <c r="C22" s="40">
        <v>18111.782</v>
      </c>
      <c r="D22" s="45">
        <v>212427.52</v>
      </c>
      <c r="E22" s="35">
        <v>11.72869240586045</v>
      </c>
    </row>
    <row r="23" spans="2:5" ht="15">
      <c r="B23" s="30">
        <v>39417</v>
      </c>
      <c r="C23" s="40">
        <v>17107.642</v>
      </c>
      <c r="D23" s="45">
        <v>203931.31</v>
      </c>
      <c r="E23" s="35">
        <v>11.920480332707454</v>
      </c>
    </row>
    <row r="24" spans="2:5" ht="15">
      <c r="B24" s="27">
        <v>39448</v>
      </c>
      <c r="C24" s="39">
        <v>16492.774</v>
      </c>
      <c r="D24" s="28">
        <v>201858.95</v>
      </c>
      <c r="E24" s="44">
        <v>12.239235801084765</v>
      </c>
    </row>
    <row r="25" spans="2:5" ht="15">
      <c r="B25" s="29">
        <v>39479</v>
      </c>
      <c r="C25" s="40">
        <v>16687.88</v>
      </c>
      <c r="D25" s="45">
        <v>204186.27</v>
      </c>
      <c r="E25" s="42">
        <v>12.235602724851807</v>
      </c>
    </row>
    <row r="26" spans="2:5" ht="15">
      <c r="B26" s="29">
        <v>39508</v>
      </c>
      <c r="C26" s="40">
        <v>17621.607</v>
      </c>
      <c r="D26" s="45">
        <v>224503.46</v>
      </c>
      <c r="E26" s="42">
        <v>12.740237595810642</v>
      </c>
    </row>
    <row r="27" spans="2:5" ht="15">
      <c r="B27" s="29">
        <v>39539</v>
      </c>
      <c r="C27" s="40">
        <v>18338.447</v>
      </c>
      <c r="D27" s="45">
        <v>232077.73</v>
      </c>
      <c r="E27" s="42">
        <v>12.655255376859339</v>
      </c>
    </row>
    <row r="28" spans="2:5" ht="15">
      <c r="B28" s="29">
        <v>39569</v>
      </c>
      <c r="C28" s="40">
        <v>19106.217</v>
      </c>
      <c r="D28" s="45">
        <v>242309.78</v>
      </c>
      <c r="E28" s="42">
        <v>12.68224787774576</v>
      </c>
    </row>
    <row r="29" spans="2:5" ht="15">
      <c r="B29" s="29">
        <v>39600</v>
      </c>
      <c r="C29" s="40">
        <v>18528.102</v>
      </c>
      <c r="D29" s="45">
        <v>235560.86</v>
      </c>
      <c r="E29" s="42">
        <v>12.713706994920473</v>
      </c>
    </row>
    <row r="30" spans="2:5" ht="15">
      <c r="B30" s="29">
        <v>39630</v>
      </c>
      <c r="C30" s="40">
        <v>18848.696</v>
      </c>
      <c r="D30" s="45">
        <v>241286.98</v>
      </c>
      <c r="E30" s="42">
        <v>12.801255853455327</v>
      </c>
    </row>
    <row r="31" spans="2:5" ht="15">
      <c r="B31" s="29">
        <v>39661</v>
      </c>
      <c r="C31" s="40">
        <v>18962.948</v>
      </c>
      <c r="D31" s="45">
        <v>241611.84</v>
      </c>
      <c r="E31" s="42">
        <v>12.741259428650018</v>
      </c>
    </row>
    <row r="32" spans="2:5" ht="15">
      <c r="B32" s="29">
        <v>39692</v>
      </c>
      <c r="C32" s="40">
        <v>18485.546</v>
      </c>
      <c r="D32" s="45">
        <v>236057.58</v>
      </c>
      <c r="E32" s="42">
        <v>12.76984623553992</v>
      </c>
    </row>
    <row r="33" spans="2:5" ht="15">
      <c r="B33" s="29">
        <v>39722</v>
      </c>
      <c r="C33" s="40">
        <v>18639.439</v>
      </c>
      <c r="D33" s="45">
        <v>230453.83</v>
      </c>
      <c r="E33" s="42">
        <v>12.363775004172604</v>
      </c>
    </row>
    <row r="34" spans="2:5" ht="15">
      <c r="B34" s="29">
        <v>39753</v>
      </c>
      <c r="C34" s="40">
        <v>16840.532</v>
      </c>
      <c r="D34" s="45">
        <v>208918.63</v>
      </c>
      <c r="E34" s="42">
        <v>12.40570250393515</v>
      </c>
    </row>
    <row r="35" spans="2:5" ht="15">
      <c r="B35" s="30">
        <v>39783</v>
      </c>
      <c r="C35" s="41">
        <v>16840.532</v>
      </c>
      <c r="D35" s="46">
        <v>208918.63</v>
      </c>
      <c r="E35" s="43">
        <v>12.40570250393515</v>
      </c>
    </row>
    <row r="36" spans="2:5" ht="15">
      <c r="B36" s="29">
        <v>39814</v>
      </c>
      <c r="C36" s="39">
        <v>17139.59</v>
      </c>
      <c r="D36" s="28">
        <v>212435.8</v>
      </c>
      <c r="E36" s="34">
        <v>12.394450509026179</v>
      </c>
    </row>
    <row r="37" spans="2:5" ht="15">
      <c r="B37" s="29">
        <v>39845</v>
      </c>
      <c r="C37" s="40">
        <v>15792.277</v>
      </c>
      <c r="D37" s="45">
        <v>194575.14</v>
      </c>
      <c r="E37" s="35">
        <v>12.320904705508902</v>
      </c>
    </row>
    <row r="38" spans="2:5" ht="15">
      <c r="B38" s="29">
        <v>39873</v>
      </c>
      <c r="C38" s="40">
        <v>17950.368</v>
      </c>
      <c r="D38" s="45">
        <v>223399.28</v>
      </c>
      <c r="E38" s="35">
        <v>12.445387192062025</v>
      </c>
    </row>
    <row r="39" spans="2:5" ht="15">
      <c r="B39" s="29">
        <v>39904</v>
      </c>
      <c r="C39" s="40">
        <v>17826.167</v>
      </c>
      <c r="D39" s="45">
        <v>220227.05</v>
      </c>
      <c r="E39" s="35">
        <v>12.354144892729883</v>
      </c>
    </row>
    <row r="40" spans="2:5" ht="15">
      <c r="B40" s="29">
        <v>39934</v>
      </c>
      <c r="C40" s="40">
        <v>18854.708</v>
      </c>
      <c r="D40" s="45">
        <v>232837.24</v>
      </c>
      <c r="E40" s="35">
        <v>12.349023914875797</v>
      </c>
    </row>
    <row r="41" spans="2:5" ht="15">
      <c r="B41" s="29">
        <v>39965</v>
      </c>
      <c r="C41" s="40">
        <v>18748.371</v>
      </c>
      <c r="D41" s="45">
        <v>231469.31</v>
      </c>
      <c r="E41" s="35">
        <v>12.346102496051524</v>
      </c>
    </row>
    <row r="42" spans="2:5" ht="15">
      <c r="B42" s="29">
        <v>39995</v>
      </c>
      <c r="C42" s="40">
        <v>19972.974</v>
      </c>
      <c r="D42" s="45">
        <v>244259.69</v>
      </c>
      <c r="E42" s="35">
        <v>12.229510237183508</v>
      </c>
    </row>
    <row r="43" spans="2:5" ht="15">
      <c r="B43" s="29">
        <v>40026</v>
      </c>
      <c r="C43" s="40">
        <v>19585.339</v>
      </c>
      <c r="D43" s="45">
        <v>237811.36</v>
      </c>
      <c r="E43" s="35">
        <v>12.142315228753507</v>
      </c>
    </row>
    <row r="44" spans="2:5" ht="15">
      <c r="B44" s="29">
        <v>40057</v>
      </c>
      <c r="C44" s="40">
        <v>18509.241</v>
      </c>
      <c r="D44" s="45">
        <v>227043.53</v>
      </c>
      <c r="E44" s="35">
        <v>12.266495962746392</v>
      </c>
    </row>
    <row r="45" spans="2:5" ht="15">
      <c r="B45" s="29">
        <v>40087</v>
      </c>
      <c r="C45" s="40">
        <v>18986.811</v>
      </c>
      <c r="D45" s="45">
        <v>227654.87</v>
      </c>
      <c r="E45" s="35">
        <v>11.990158326219182</v>
      </c>
    </row>
    <row r="46" spans="2:5" ht="15">
      <c r="B46" s="29">
        <v>40118</v>
      </c>
      <c r="C46" s="40">
        <v>17653.965</v>
      </c>
      <c r="D46" s="45">
        <v>214976.39</v>
      </c>
      <c r="E46" s="35">
        <v>12.177229874421979</v>
      </c>
    </row>
    <row r="47" spans="2:5" ht="15">
      <c r="B47" s="29">
        <v>40148</v>
      </c>
      <c r="C47" s="40">
        <v>17477.794</v>
      </c>
      <c r="D47" s="45">
        <v>210951.31</v>
      </c>
      <c r="E47" s="35">
        <v>12.069675955672665</v>
      </c>
    </row>
    <row r="48" spans="2:5" ht="15">
      <c r="B48" s="27">
        <v>40179</v>
      </c>
      <c r="C48" s="39">
        <v>16873.068</v>
      </c>
      <c r="D48" s="28">
        <v>200892</v>
      </c>
      <c r="E48" s="44">
        <v>11.906074224320083</v>
      </c>
    </row>
    <row r="49" spans="2:5" ht="15">
      <c r="B49" s="29">
        <v>40210</v>
      </c>
      <c r="C49" s="40">
        <v>16341.135</v>
      </c>
      <c r="D49" s="45">
        <v>195455.95</v>
      </c>
      <c r="E49" s="42">
        <v>11.960977618751697</v>
      </c>
    </row>
    <row r="50" spans="2:5" ht="15">
      <c r="B50" s="29">
        <v>40238</v>
      </c>
      <c r="C50" s="40">
        <v>18865.724</v>
      </c>
      <c r="D50" s="45">
        <v>226107.27</v>
      </c>
      <c r="E50" s="42">
        <v>11.98508310627252</v>
      </c>
    </row>
    <row r="51" spans="2:5" ht="15">
      <c r="B51" s="29">
        <v>40269</v>
      </c>
      <c r="C51" s="40">
        <v>19365.725</v>
      </c>
      <c r="D51" s="45">
        <v>233190.04</v>
      </c>
      <c r="E51" s="42">
        <v>12.041379292538751</v>
      </c>
    </row>
    <row r="52" spans="2:5" ht="15">
      <c r="B52" s="29">
        <v>40299</v>
      </c>
      <c r="C52" s="40">
        <v>18517.773</v>
      </c>
      <c r="D52" s="45">
        <v>227897.27</v>
      </c>
      <c r="E52" s="42">
        <v>12.306948033113915</v>
      </c>
    </row>
    <row r="53" spans="2:5" ht="15">
      <c r="B53" s="29">
        <v>40330</v>
      </c>
      <c r="C53" s="40">
        <v>19084.495</v>
      </c>
      <c r="D53" s="45">
        <v>232913.28</v>
      </c>
      <c r="E53" s="42">
        <v>12.204319789441639</v>
      </c>
    </row>
    <row r="54" spans="2:5" ht="15">
      <c r="B54" s="29">
        <v>40360</v>
      </c>
      <c r="C54" s="40">
        <v>20256.172</v>
      </c>
      <c r="D54" s="45">
        <v>249268.76</v>
      </c>
      <c r="E54" s="42">
        <v>12.305817703364685</v>
      </c>
    </row>
    <row r="55" spans="2:5" ht="15">
      <c r="B55" s="29">
        <v>40391</v>
      </c>
      <c r="C55" s="40">
        <v>19583.547</v>
      </c>
      <c r="D55" s="45">
        <v>241996.54</v>
      </c>
      <c r="E55" s="42">
        <v>12.357135303425883</v>
      </c>
    </row>
    <row r="56" spans="2:5" ht="15">
      <c r="B56" s="29">
        <v>40422</v>
      </c>
      <c r="C56" s="40">
        <v>18784.696</v>
      </c>
      <c r="D56" s="45">
        <v>234564.4</v>
      </c>
      <c r="E56" s="42">
        <v>12.486994732307618</v>
      </c>
    </row>
    <row r="57" spans="2:5" ht="15">
      <c r="B57" s="29">
        <v>40452</v>
      </c>
      <c r="C57" s="40">
        <v>18748.211</v>
      </c>
      <c r="D57" s="45">
        <v>236339.34</v>
      </c>
      <c r="E57" s="42">
        <v>12.605967577386451</v>
      </c>
    </row>
    <row r="58" spans="2:5" ht="15">
      <c r="B58" s="29">
        <v>40483</v>
      </c>
      <c r="C58" s="40">
        <v>18385.506</v>
      </c>
      <c r="D58" s="45">
        <v>232380.94</v>
      </c>
      <c r="E58" s="42">
        <v>12.639355152912298</v>
      </c>
    </row>
    <row r="59" spans="2:5" ht="15">
      <c r="B59" s="30">
        <v>40513</v>
      </c>
      <c r="C59" s="41">
        <v>17510</v>
      </c>
      <c r="D59" s="46">
        <v>220510.98</v>
      </c>
      <c r="E59" s="43">
        <v>12.593431182181611</v>
      </c>
    </row>
    <row r="60" spans="2:5" ht="15">
      <c r="B60" s="29">
        <v>40544</v>
      </c>
      <c r="C60" s="39">
        <v>17114</v>
      </c>
      <c r="D60" s="28">
        <v>214460.69</v>
      </c>
      <c r="E60" s="34">
        <v>12.531301273810914</v>
      </c>
    </row>
    <row r="61" spans="2:5" ht="15">
      <c r="B61" s="29">
        <v>40575</v>
      </c>
      <c r="C61" s="40">
        <v>16540.772</v>
      </c>
      <c r="D61" s="45">
        <v>207627.9</v>
      </c>
      <c r="E61" s="35">
        <v>12.552491504024117</v>
      </c>
    </row>
    <row r="62" spans="2:5" ht="15">
      <c r="B62" s="29">
        <v>40603</v>
      </c>
      <c r="C62" s="40">
        <v>18922.615</v>
      </c>
      <c r="D62" s="45">
        <v>239170.48</v>
      </c>
      <c r="E62" s="35">
        <v>12.639398941425378</v>
      </c>
    </row>
    <row r="63" spans="2:5" ht="15">
      <c r="B63" s="29">
        <v>40634</v>
      </c>
      <c r="C63" s="40">
        <v>18734.736</v>
      </c>
      <c r="D63" s="45">
        <v>238148.59</v>
      </c>
      <c r="E63" s="35">
        <v>12.71160639786971</v>
      </c>
    </row>
    <row r="64" spans="2:5" ht="15">
      <c r="B64" s="29">
        <v>40664</v>
      </c>
      <c r="C64" s="40">
        <v>19942.517</v>
      </c>
      <c r="D64" s="45">
        <v>254727.03</v>
      </c>
      <c r="E64" s="35">
        <v>12.773063199595116</v>
      </c>
    </row>
    <row r="65" spans="2:5" ht="15">
      <c r="B65" s="29">
        <v>40695</v>
      </c>
      <c r="C65" s="40">
        <v>19287.179</v>
      </c>
      <c r="D65" s="45">
        <v>246365.73</v>
      </c>
      <c r="E65" s="35">
        <v>12.773549205925864</v>
      </c>
    </row>
    <row r="66" spans="2:5" ht="15">
      <c r="B66" s="29">
        <v>40725</v>
      </c>
      <c r="C66" s="40">
        <v>19973.861</v>
      </c>
      <c r="D66" s="45">
        <v>255716.73</v>
      </c>
      <c r="E66" s="35">
        <v>12.802568817315791</v>
      </c>
    </row>
    <row r="67" spans="2:5" ht="15">
      <c r="B67" s="29">
        <v>40756</v>
      </c>
      <c r="C67" s="40">
        <v>20850.795</v>
      </c>
      <c r="D67" s="45">
        <v>266828.74</v>
      </c>
      <c r="E67" s="35">
        <v>12.797053541603571</v>
      </c>
    </row>
    <row r="68" spans="2:5" ht="15">
      <c r="B68" s="29">
        <v>40787</v>
      </c>
      <c r="C68" s="40">
        <v>18107.938</v>
      </c>
      <c r="D68" s="45">
        <v>234149.82</v>
      </c>
      <c r="E68" s="35">
        <v>12.930783173655666</v>
      </c>
    </row>
    <row r="69" spans="2:5" ht="15">
      <c r="B69" s="29">
        <v>40817</v>
      </c>
      <c r="C69" s="40">
        <v>19288.888</v>
      </c>
      <c r="D69" s="45">
        <v>259023.52</v>
      </c>
      <c r="E69" s="35">
        <v>13.428639328508725</v>
      </c>
    </row>
    <row r="70" spans="2:5" ht="15">
      <c r="B70" s="29">
        <v>40848</v>
      </c>
      <c r="C70" s="40">
        <v>18501.055</v>
      </c>
      <c r="D70" s="45">
        <v>264217</v>
      </c>
      <c r="E70" s="35">
        <v>14.281185586443584</v>
      </c>
    </row>
    <row r="71" spans="2:5" ht="15">
      <c r="B71" s="29">
        <v>40878</v>
      </c>
      <c r="C71" s="40">
        <v>17587.9</v>
      </c>
      <c r="D71" s="45">
        <v>254838</v>
      </c>
      <c r="E71" s="35">
        <v>14.489393276059108</v>
      </c>
    </row>
    <row r="72" spans="2:5" ht="15">
      <c r="B72" s="27">
        <v>40909</v>
      </c>
      <c r="C72" s="39">
        <v>17347.866</v>
      </c>
      <c r="D72" s="28">
        <v>252660</v>
      </c>
      <c r="E72" s="44">
        <v>14.564327393352011</v>
      </c>
    </row>
    <row r="73" spans="2:5" ht="15">
      <c r="B73" s="29">
        <v>40940</v>
      </c>
      <c r="C73" s="40">
        <v>16956.513</v>
      </c>
      <c r="D73" s="45">
        <v>244098</v>
      </c>
      <c r="E73" s="42">
        <v>14.395530496158026</v>
      </c>
    </row>
    <row r="74" spans="2:5" ht="15">
      <c r="B74" s="29">
        <v>40969</v>
      </c>
      <c r="C74" s="40">
        <v>19209.992</v>
      </c>
      <c r="D74" s="45">
        <v>275574</v>
      </c>
      <c r="E74" s="42">
        <v>14.345346942362081</v>
      </c>
    </row>
    <row r="75" spans="2:5" ht="15">
      <c r="B75" s="29">
        <v>41000</v>
      </c>
      <c r="C75" s="40">
        <v>18421.118</v>
      </c>
      <c r="D75" s="45">
        <v>274296</v>
      </c>
      <c r="E75" s="42">
        <v>14.89030144641601</v>
      </c>
    </row>
    <row r="76" spans="2:5" ht="15">
      <c r="B76" s="29">
        <v>41030</v>
      </c>
      <c r="C76" s="40">
        <v>19945.749</v>
      </c>
      <c r="D76" s="45">
        <v>296609</v>
      </c>
      <c r="E76" s="42">
        <v>14.87078775532571</v>
      </c>
    </row>
    <row r="77" spans="2:5" ht="15">
      <c r="B77" s="29">
        <v>41061</v>
      </c>
      <c r="C77" s="40">
        <v>19443.502</v>
      </c>
      <c r="D77" s="45">
        <v>289687</v>
      </c>
      <c r="E77" s="42">
        <v>14.89891070034606</v>
      </c>
    </row>
    <row r="78" spans="2:5" ht="15">
      <c r="B78" s="29">
        <v>41091</v>
      </c>
      <c r="C78" s="40">
        <v>19901.718</v>
      </c>
      <c r="D78" s="45">
        <v>299356</v>
      </c>
      <c r="E78" s="42">
        <v>15.041716499047972</v>
      </c>
    </row>
    <row r="79" spans="2:5" ht="15">
      <c r="B79" s="29">
        <v>41122</v>
      </c>
      <c r="C79" s="40">
        <v>21415.848</v>
      </c>
      <c r="D79" s="45">
        <v>320147</v>
      </c>
      <c r="E79" s="42">
        <v>14.949069492835399</v>
      </c>
    </row>
    <row r="80" spans="2:5" ht="15">
      <c r="B80" s="29">
        <v>41153</v>
      </c>
      <c r="C80" s="40">
        <v>21014.515</v>
      </c>
      <c r="D80" s="45">
        <v>308089</v>
      </c>
      <c r="E80" s="42">
        <v>14.66077137635582</v>
      </c>
    </row>
    <row r="81" spans="2:5" ht="15">
      <c r="B81" s="29">
        <v>41183</v>
      </c>
      <c r="C81" s="40">
        <v>19567.711</v>
      </c>
      <c r="D81" s="45">
        <v>294232</v>
      </c>
      <c r="E81" s="42">
        <v>15.036608012045967</v>
      </c>
    </row>
    <row r="82" spans="2:5" ht="15">
      <c r="B82" s="29">
        <v>41214</v>
      </c>
      <c r="C82" s="40">
        <v>18201.568</v>
      </c>
      <c r="D82" s="45">
        <v>271074</v>
      </c>
      <c r="E82" s="42">
        <v>14.892892744185556</v>
      </c>
    </row>
    <row r="83" spans="2:5" ht="15">
      <c r="B83" s="30">
        <v>41244</v>
      </c>
      <c r="C83" s="41">
        <v>17164.586</v>
      </c>
      <c r="D83" s="46">
        <v>255949</v>
      </c>
      <c r="E83" s="43">
        <v>14.911457812032285</v>
      </c>
    </row>
    <row r="84" spans="2:5" ht="15">
      <c r="B84" s="29">
        <v>41275</v>
      </c>
      <c r="C84" s="45">
        <v>17541.066</v>
      </c>
      <c r="D84" s="45">
        <v>262389</v>
      </c>
      <c r="E84" s="42">
        <v>14.958554970376374</v>
      </c>
    </row>
    <row r="85" spans="2:5" ht="15">
      <c r="B85" s="29">
        <v>41306</v>
      </c>
      <c r="C85" s="45">
        <v>16480.728</v>
      </c>
      <c r="D85" s="45">
        <v>246745</v>
      </c>
      <c r="E85" s="42">
        <v>14.971729404186515</v>
      </c>
    </row>
    <row r="86" spans="2:5" ht="15">
      <c r="B86" s="29">
        <v>41334</v>
      </c>
      <c r="C86" s="45">
        <v>18426.66</v>
      </c>
      <c r="D86" s="45">
        <v>282543.05</v>
      </c>
      <c r="E86" s="42">
        <v>15.333383803684443</v>
      </c>
    </row>
    <row r="87" spans="2:5" ht="15">
      <c r="B87" s="29">
        <v>41365</v>
      </c>
      <c r="C87" s="40">
        <v>19422.685</v>
      </c>
      <c r="D87" s="45">
        <v>294107</v>
      </c>
      <c r="E87" s="42">
        <v>15.142448121873983</v>
      </c>
    </row>
    <row r="88" spans="2:5" ht="15">
      <c r="B88" s="29">
        <v>41395</v>
      </c>
      <c r="C88" s="40">
        <v>20488.169</v>
      </c>
      <c r="D88" s="45">
        <v>313262.31</v>
      </c>
      <c r="E88" s="42">
        <f aca="true" t="shared" si="0" ref="E88:E93">+D88/C88</f>
        <v>15.289912436782418</v>
      </c>
    </row>
    <row r="89" spans="2:5" ht="15">
      <c r="B89" s="29">
        <v>41426</v>
      </c>
      <c r="C89" s="40">
        <v>18424.388</v>
      </c>
      <c r="D89" s="45">
        <v>280600</v>
      </c>
      <c r="E89" s="42">
        <f t="shared" si="0"/>
        <v>15.229813874957475</v>
      </c>
    </row>
    <row r="90" spans="2:5" ht="15">
      <c r="B90" s="29">
        <v>41456</v>
      </c>
      <c r="C90" s="40">
        <v>20769.714</v>
      </c>
      <c r="D90" s="45">
        <v>320465.84</v>
      </c>
      <c r="E90" s="42">
        <f t="shared" si="0"/>
        <v>15.429477748225134</v>
      </c>
    </row>
    <row r="91" spans="2:5" ht="15">
      <c r="B91" s="29">
        <v>41487</v>
      </c>
      <c r="C91" s="40">
        <v>20529.45</v>
      </c>
      <c r="D91" s="45">
        <v>309618</v>
      </c>
      <c r="E91" s="42">
        <f t="shared" si="0"/>
        <v>15.081650994059753</v>
      </c>
    </row>
    <row r="92" spans="2:5" ht="15">
      <c r="B92" s="29">
        <v>41518</v>
      </c>
      <c r="C92" s="40">
        <v>18758.27</v>
      </c>
      <c r="D92" s="45">
        <v>280553</v>
      </c>
      <c r="E92" s="42">
        <f t="shared" si="0"/>
        <v>14.956229972166943</v>
      </c>
    </row>
    <row r="93" spans="2:5" ht="15">
      <c r="B93" s="29">
        <v>41548</v>
      </c>
      <c r="C93" s="40">
        <v>19670.241</v>
      </c>
      <c r="D93" s="45">
        <v>311257</v>
      </c>
      <c r="E93" s="42">
        <f t="shared" si="0"/>
        <v>15.823751218909823</v>
      </c>
    </row>
    <row r="94" spans="2:5" ht="15">
      <c r="B94" s="29">
        <v>41579</v>
      </c>
      <c r="C94" s="40">
        <v>18362.672</v>
      </c>
      <c r="D94" s="45">
        <v>290489</v>
      </c>
      <c r="E94" s="42">
        <f aca="true" t="shared" si="1" ref="E94:E100">D94/C94</f>
        <v>15.819538681516503</v>
      </c>
    </row>
    <row r="95" spans="2:5" ht="15">
      <c r="B95" s="30">
        <v>41609</v>
      </c>
      <c r="C95" s="41">
        <v>16998.636</v>
      </c>
      <c r="D95" s="46">
        <v>265875</v>
      </c>
      <c r="E95" s="43">
        <f t="shared" si="1"/>
        <v>15.640960839446178</v>
      </c>
    </row>
    <row r="96" spans="2:5" ht="15">
      <c r="B96" s="29">
        <v>41640</v>
      </c>
      <c r="C96" s="40">
        <v>17511.97</v>
      </c>
      <c r="D96" s="45">
        <v>278765</v>
      </c>
      <c r="E96" s="42">
        <f t="shared" si="1"/>
        <v>15.918540289870299</v>
      </c>
    </row>
    <row r="97" spans="2:5" ht="15">
      <c r="B97" s="29">
        <v>41671</v>
      </c>
      <c r="C97" s="40">
        <v>16482.215</v>
      </c>
      <c r="D97" s="45">
        <v>257171</v>
      </c>
      <c r="E97" s="42">
        <f t="shared" si="1"/>
        <v>15.602939289409827</v>
      </c>
    </row>
    <row r="98" spans="2:5" ht="15">
      <c r="B98" s="29">
        <v>41699</v>
      </c>
      <c r="C98" s="40">
        <v>18508.493</v>
      </c>
      <c r="D98" s="45">
        <v>289816.56</v>
      </c>
      <c r="E98" s="42">
        <f t="shared" si="1"/>
        <v>15.658571446092344</v>
      </c>
    </row>
    <row r="99" spans="2:5" ht="15">
      <c r="B99" s="29">
        <v>41730</v>
      </c>
      <c r="C99" s="40">
        <v>18614.152</v>
      </c>
      <c r="D99" s="45">
        <v>310949.61</v>
      </c>
      <c r="E99" s="42">
        <f t="shared" si="1"/>
        <v>16.705010789640056</v>
      </c>
    </row>
    <row r="100" spans="2:5" ht="15">
      <c r="B100" s="29">
        <v>41760</v>
      </c>
      <c r="C100" s="40">
        <v>19646.708</v>
      </c>
      <c r="D100" s="45">
        <v>335651.69</v>
      </c>
      <c r="E100" s="42">
        <f t="shared" si="1"/>
        <v>17.08437311736908</v>
      </c>
    </row>
    <row r="101" spans="2:5" ht="15">
      <c r="B101" s="29">
        <v>41791</v>
      </c>
      <c r="C101" s="40">
        <v>19852.347</v>
      </c>
      <c r="D101" s="45">
        <v>333340.26</v>
      </c>
      <c r="E101" s="42">
        <v>16.7909748907774</v>
      </c>
    </row>
    <row r="102" spans="2:5" ht="15">
      <c r="B102" s="29">
        <v>41821</v>
      </c>
      <c r="C102" s="40">
        <v>19963.935</v>
      </c>
      <c r="D102" s="45">
        <v>340194.28</v>
      </c>
      <c r="E102" s="42">
        <v>17.04044217735632</v>
      </c>
    </row>
    <row r="103" spans="2:5" ht="15">
      <c r="B103" s="29">
        <v>41852</v>
      </c>
      <c r="C103" s="40">
        <v>19381.015</v>
      </c>
      <c r="D103" s="45">
        <v>329803.5</v>
      </c>
      <c r="E103" s="42">
        <v>17.01683322571083</v>
      </c>
    </row>
    <row r="104" spans="2:5" ht="15">
      <c r="B104" s="29">
        <v>41883</v>
      </c>
      <c r="C104" s="40">
        <v>19322.204</v>
      </c>
      <c r="D104" s="45">
        <v>343839.34</v>
      </c>
      <c r="E104" s="42">
        <v>17.795037253514142</v>
      </c>
    </row>
    <row r="105" spans="2:5" ht="15">
      <c r="B105" s="29">
        <v>41913</v>
      </c>
      <c r="C105" s="40">
        <v>19265</v>
      </c>
      <c r="D105" s="45">
        <v>344984.93</v>
      </c>
      <c r="E105" s="42">
        <v>17.90734129249935</v>
      </c>
    </row>
    <row r="106" spans="2:5" ht="15">
      <c r="B106" s="29">
        <v>41944</v>
      </c>
      <c r="C106" s="40">
        <v>17487.272</v>
      </c>
      <c r="D106" s="45">
        <v>312113.86</v>
      </c>
      <c r="E106" s="42">
        <v>17.848058862468655</v>
      </c>
    </row>
    <row r="107" spans="2:6" ht="15">
      <c r="B107" s="30">
        <v>41974</v>
      </c>
      <c r="C107" s="41">
        <v>17829.8505</v>
      </c>
      <c r="D107" s="46">
        <v>327251.04</v>
      </c>
      <c r="E107" s="43">
        <v>18.354110148035172</v>
      </c>
      <c r="F107" s="54"/>
    </row>
    <row r="108" spans="2:5" ht="15">
      <c r="B108" s="29">
        <v>42005</v>
      </c>
      <c r="C108" s="40">
        <v>16874.102</v>
      </c>
      <c r="D108" s="45">
        <v>300260.13</v>
      </c>
      <c r="E108" s="42">
        <v>17.794139800743174</v>
      </c>
    </row>
    <row r="109" spans="2:5" ht="15">
      <c r="B109" s="29">
        <v>42036</v>
      </c>
      <c r="C109" s="40">
        <v>15022.207</v>
      </c>
      <c r="D109" s="45">
        <v>259863.43</v>
      </c>
      <c r="E109" s="42">
        <v>17.298618638393148</v>
      </c>
    </row>
    <row r="110" spans="2:5" ht="15">
      <c r="B110" s="29">
        <v>42064</v>
      </c>
      <c r="C110" s="40">
        <v>18023.98845</v>
      </c>
      <c r="D110" s="45">
        <v>331724.04</v>
      </c>
      <c r="E110" s="42">
        <v>18.40458569534869</v>
      </c>
    </row>
    <row r="111" spans="2:5" ht="15">
      <c r="B111" s="29">
        <v>42095</v>
      </c>
      <c r="C111" s="40">
        <v>17534.045</v>
      </c>
      <c r="D111" s="45">
        <v>324943.81</v>
      </c>
      <c r="E111" s="42">
        <v>18.532164711565418</v>
      </c>
    </row>
    <row r="112" spans="2:5" ht="15">
      <c r="B112" s="29">
        <v>42125</v>
      </c>
      <c r="C112" s="40">
        <v>19150.131</v>
      </c>
      <c r="D112" s="45">
        <v>352202.73</v>
      </c>
      <c r="E112" s="42">
        <v>18.3916616549516</v>
      </c>
    </row>
    <row r="113" spans="2:5" ht="15">
      <c r="B113" s="29">
        <v>42156</v>
      </c>
      <c r="C113" s="40">
        <v>18538.786</v>
      </c>
      <c r="D113" s="45">
        <v>341321.98</v>
      </c>
      <c r="E113" s="42">
        <v>18.411236852294426</v>
      </c>
    </row>
    <row r="114" spans="2:5" ht="15">
      <c r="B114" s="29">
        <v>42186</v>
      </c>
      <c r="C114" s="40">
        <v>18940.191</v>
      </c>
      <c r="D114" s="45">
        <v>354524.34</v>
      </c>
      <c r="E114" s="42">
        <v>18.718097404614348</v>
      </c>
    </row>
    <row r="115" spans="2:5" ht="15">
      <c r="B115" s="29">
        <v>42217</v>
      </c>
      <c r="C115" s="40">
        <v>18770.268</v>
      </c>
      <c r="D115" s="45">
        <v>340274.48</v>
      </c>
      <c r="E115" s="42">
        <v>18.12837621711102</v>
      </c>
    </row>
    <row r="116" spans="2:5" ht="15">
      <c r="B116" s="29">
        <v>42248</v>
      </c>
      <c r="C116" s="40">
        <v>18326.199</v>
      </c>
      <c r="D116" s="45">
        <v>336613.85</v>
      </c>
      <c r="E116" s="42">
        <v>18.367903240601066</v>
      </c>
    </row>
    <row r="117" spans="2:5" ht="15">
      <c r="B117" s="29">
        <v>42278</v>
      </c>
      <c r="C117" s="40">
        <v>18688.059</v>
      </c>
      <c r="D117" s="45">
        <v>341186.58</v>
      </c>
      <c r="E117" s="42">
        <v>18.256929732509942</v>
      </c>
    </row>
    <row r="118" spans="2:5" ht="15">
      <c r="B118" s="29">
        <v>42309</v>
      </c>
      <c r="C118" s="40">
        <v>17127.212</v>
      </c>
      <c r="D118" s="45">
        <v>311851.82</v>
      </c>
      <c r="E118" s="42">
        <v>18.207973370096664</v>
      </c>
    </row>
    <row r="119" spans="2:6" ht="15">
      <c r="B119" s="30">
        <v>42339</v>
      </c>
      <c r="C119" s="41">
        <v>16732.26063</v>
      </c>
      <c r="D119" s="46">
        <v>305033</v>
      </c>
      <c r="E119" s="43">
        <v>18.23023240823138</v>
      </c>
      <c r="F119" s="54"/>
    </row>
    <row r="120" spans="2:5" ht="15">
      <c r="B120" s="29">
        <v>42370</v>
      </c>
      <c r="C120" s="39">
        <v>14919.666</v>
      </c>
      <c r="D120" s="28">
        <v>269407.32</v>
      </c>
      <c r="E120" s="44">
        <v>18.05719511415336</v>
      </c>
    </row>
    <row r="121" spans="2:5" ht="15">
      <c r="B121" s="29">
        <v>42401</v>
      </c>
      <c r="C121" s="40">
        <v>15555.5175</v>
      </c>
      <c r="D121" s="45">
        <v>285449.69</v>
      </c>
      <c r="E121" s="42">
        <v>18.3503821071848</v>
      </c>
    </row>
    <row r="122" spans="2:5" ht="15">
      <c r="B122" s="29">
        <v>42430</v>
      </c>
      <c r="C122" s="40">
        <v>17320.6105</v>
      </c>
      <c r="D122" s="45">
        <v>311700.6</v>
      </c>
      <c r="E122" s="42">
        <v>17.995936113221877</v>
      </c>
    </row>
    <row r="123" spans="2:5" ht="15">
      <c r="B123" s="29">
        <v>42461</v>
      </c>
      <c r="C123" s="40">
        <v>18818.86991</v>
      </c>
      <c r="D123" s="45">
        <v>341827.41</v>
      </c>
      <c r="E123" s="42">
        <v>18.164077419885835</v>
      </c>
    </row>
    <row r="124" spans="2:5" ht="15">
      <c r="B124" s="29">
        <v>42491</v>
      </c>
      <c r="C124" s="40">
        <v>19074.1925</v>
      </c>
      <c r="D124" s="45">
        <v>338506.48</v>
      </c>
      <c r="E124" s="42">
        <v>17.746831484478307</v>
      </c>
    </row>
    <row r="125" spans="2:5" ht="15">
      <c r="B125" s="29">
        <v>42522</v>
      </c>
      <c r="C125" s="40">
        <v>19455.545</v>
      </c>
      <c r="D125" s="45">
        <v>340309.8</v>
      </c>
      <c r="E125" s="42">
        <v>17.49166111769164</v>
      </c>
    </row>
    <row r="126" spans="2:5" ht="15">
      <c r="B126" s="29">
        <v>42552</v>
      </c>
      <c r="C126" s="40">
        <v>19731.074780000003</v>
      </c>
      <c r="D126" s="45">
        <v>355679.97</v>
      </c>
      <c r="E126" s="42">
        <v>18.026385990920662</v>
      </c>
    </row>
    <row r="127" spans="2:5" ht="15">
      <c r="B127" s="29">
        <v>42583</v>
      </c>
      <c r="C127" s="40">
        <v>20765.211740000002</v>
      </c>
      <c r="D127" s="45">
        <v>365427.65</v>
      </c>
      <c r="E127" s="42">
        <v>17.598070011300543</v>
      </c>
    </row>
    <row r="128" spans="2:5" ht="15">
      <c r="B128" s="29">
        <v>42614</v>
      </c>
      <c r="C128" s="40">
        <v>18833.22045</v>
      </c>
      <c r="D128" s="45">
        <v>336056.7</v>
      </c>
      <c r="E128" s="42">
        <v>17.843825536487042</v>
      </c>
    </row>
    <row r="129" spans="2:5" ht="15">
      <c r="B129" s="29">
        <v>42644</v>
      </c>
      <c r="C129" s="40">
        <v>18740.42549</v>
      </c>
      <c r="D129" s="45">
        <v>333256.35</v>
      </c>
      <c r="E129" s="42">
        <v>17.78275259426887</v>
      </c>
    </row>
    <row r="130" spans="2:5" ht="15">
      <c r="B130" s="29">
        <v>42675</v>
      </c>
      <c r="C130" s="40">
        <v>17965.24139</v>
      </c>
      <c r="D130" s="45">
        <v>335194.91</v>
      </c>
      <c r="E130" s="42">
        <v>18.657968614136163</v>
      </c>
    </row>
    <row r="131" spans="2:6" ht="15">
      <c r="B131" s="29">
        <v>42705</v>
      </c>
      <c r="C131" s="62">
        <v>17506.642079999998</v>
      </c>
      <c r="D131" s="61">
        <v>336454.17</v>
      </c>
      <c r="E131" s="42">
        <v>19.21865817913609</v>
      </c>
      <c r="F131" s="54"/>
    </row>
    <row r="132" spans="2:6" ht="15">
      <c r="B132" s="63">
        <v>42736</v>
      </c>
      <c r="C132" s="65">
        <v>15893.84382</v>
      </c>
      <c r="D132" s="64">
        <v>293514.83</v>
      </c>
      <c r="E132" s="44">
        <v>18.467202353571384</v>
      </c>
      <c r="F132" s="54"/>
    </row>
    <row r="133" spans="2:5" ht="15">
      <c r="B133" s="29">
        <v>42767</v>
      </c>
      <c r="C133" s="40">
        <v>15454.69614</v>
      </c>
      <c r="D133" s="45">
        <v>289339.42</v>
      </c>
      <c r="E133" s="42">
        <v>18.721779928828802</v>
      </c>
    </row>
    <row r="134" spans="2:5" ht="15">
      <c r="B134" s="29">
        <v>42795</v>
      </c>
      <c r="C134" s="40">
        <v>18883.70254</v>
      </c>
      <c r="D134" s="45">
        <v>355447.88</v>
      </c>
      <c r="E134" s="42">
        <v>18.822997198090796</v>
      </c>
    </row>
    <row r="135" spans="2:5" ht="15">
      <c r="B135" s="29">
        <v>42826</v>
      </c>
      <c r="C135" s="40">
        <v>17455.839509999998</v>
      </c>
      <c r="D135" s="45">
        <v>329543.67000000004</v>
      </c>
      <c r="E135" s="42">
        <v>18.87870645300176</v>
      </c>
    </row>
    <row r="136" spans="2:5" ht="15">
      <c r="B136" s="29">
        <v>42856</v>
      </c>
      <c r="C136" s="40">
        <v>19785.522439999997</v>
      </c>
      <c r="D136" s="45">
        <v>376554.89</v>
      </c>
      <c r="E136" s="42">
        <v>19.03183962626766</v>
      </c>
    </row>
    <row r="137" spans="2:5" ht="15">
      <c r="B137" s="29">
        <v>42887</v>
      </c>
      <c r="C137" s="40">
        <v>18960.29759</v>
      </c>
      <c r="D137" s="45">
        <v>358256.93</v>
      </c>
      <c r="E137" s="42">
        <v>18.89511112889658</v>
      </c>
    </row>
    <row r="138" spans="2:5" ht="15">
      <c r="B138" s="29">
        <v>42917</v>
      </c>
      <c r="C138" s="40">
        <v>19058.15885</v>
      </c>
      <c r="D138" s="45">
        <v>359985.01999999996</v>
      </c>
      <c r="E138" s="42">
        <v>18.88876164971203</v>
      </c>
    </row>
    <row r="139" spans="2:5" ht="15">
      <c r="B139" s="29">
        <v>42948</v>
      </c>
      <c r="C139" s="40">
        <v>19962.8747</v>
      </c>
      <c r="D139" s="45">
        <v>376199.20999999996</v>
      </c>
      <c r="E139" s="42">
        <v>18.84494170571536</v>
      </c>
    </row>
    <row r="140" spans="2:5" ht="15">
      <c r="B140" s="29">
        <v>42979</v>
      </c>
      <c r="C140" s="40">
        <v>18538.376</v>
      </c>
      <c r="D140" s="45">
        <v>350699.78</v>
      </c>
      <c r="E140" s="42">
        <v>18.91750280607104</v>
      </c>
    </row>
    <row r="141" spans="2:5" ht="15">
      <c r="B141" s="29">
        <v>43009</v>
      </c>
      <c r="C141" s="40">
        <v>18278.821969999997</v>
      </c>
      <c r="D141" s="45">
        <v>355749.77</v>
      </c>
      <c r="E141" s="42">
        <v>19.46240138362702</v>
      </c>
    </row>
    <row r="142" spans="2:5" ht="15">
      <c r="B142" s="29">
        <v>43040</v>
      </c>
      <c r="C142" s="40">
        <v>17524.588920000002</v>
      </c>
      <c r="D142" s="45">
        <v>363947.35000000003</v>
      </c>
      <c r="E142" s="42">
        <v>20.767810969000465</v>
      </c>
    </row>
    <row r="143" spans="2:6" ht="15">
      <c r="B143" s="30">
        <v>43070</v>
      </c>
      <c r="C143" s="66">
        <v>17605.38351</v>
      </c>
      <c r="D143" s="67">
        <v>370618.01</v>
      </c>
      <c r="E143" s="43">
        <v>21.051402248038848</v>
      </c>
      <c r="F143" s="54"/>
    </row>
    <row r="144" spans="2:5" ht="15">
      <c r="B144" s="29">
        <v>43101</v>
      </c>
      <c r="C144" s="40">
        <v>14919.57668</v>
      </c>
      <c r="D144" s="45">
        <v>307598.58999999997</v>
      </c>
      <c r="E144" s="42">
        <v>20.617112442093763</v>
      </c>
    </row>
    <row r="145" spans="2:5" ht="15">
      <c r="B145" s="29">
        <v>43132</v>
      </c>
      <c r="C145" s="40">
        <v>15597.48299</v>
      </c>
      <c r="D145" s="45">
        <v>323607.70999999996</v>
      </c>
      <c r="E145" s="42">
        <v>20.747431505934276</v>
      </c>
    </row>
    <row r="146" spans="2:5" ht="15">
      <c r="B146" s="29">
        <v>43160</v>
      </c>
      <c r="C146" s="40">
        <v>17708.87306</v>
      </c>
      <c r="D146" s="45">
        <v>363557.26999999996</v>
      </c>
      <c r="E146" s="42">
        <v>20.529667176912945</v>
      </c>
    </row>
    <row r="147" spans="2:6" ht="15">
      <c r="B147" s="29">
        <v>43191</v>
      </c>
      <c r="C147" s="40">
        <v>17572.72223</v>
      </c>
      <c r="D147" s="45">
        <v>361338.35</v>
      </c>
      <c r="E147" s="42">
        <v>20.56245727159599</v>
      </c>
      <c r="F147" s="54"/>
    </row>
    <row r="148" spans="2:6" ht="15">
      <c r="B148" s="29">
        <v>43221</v>
      </c>
      <c r="C148" s="40">
        <v>19049.145630000003</v>
      </c>
      <c r="D148" s="45">
        <v>381009.37</v>
      </c>
      <c r="E148" s="42">
        <v>20.00138890218563</v>
      </c>
      <c r="F148" s="54"/>
    </row>
    <row r="149" spans="2:6" ht="15">
      <c r="B149" s="29">
        <v>43252</v>
      </c>
      <c r="C149" s="40">
        <v>18694.71977</v>
      </c>
      <c r="D149" s="45">
        <v>374350.54000000004</v>
      </c>
      <c r="E149" s="42">
        <v>20.024399648971045</v>
      </c>
      <c r="F149" s="54"/>
    </row>
    <row r="150" spans="2:6" ht="15">
      <c r="B150" s="29">
        <v>43282</v>
      </c>
      <c r="C150" s="40">
        <v>19311.77677</v>
      </c>
      <c r="D150" s="45">
        <v>381792.22</v>
      </c>
      <c r="E150" s="42">
        <v>19.76991679984089</v>
      </c>
      <c r="F150" s="54"/>
    </row>
    <row r="151" spans="2:6" ht="15">
      <c r="B151" s="29">
        <v>43313</v>
      </c>
      <c r="C151" s="40">
        <v>19287.9248</v>
      </c>
      <c r="D151" s="45">
        <v>383512.88</v>
      </c>
      <c r="E151" s="42">
        <v>19.88357399651413</v>
      </c>
      <c r="F151" s="54"/>
    </row>
    <row r="152" spans="2:6" ht="15">
      <c r="B152" s="29">
        <v>43344</v>
      </c>
      <c r="C152" s="40">
        <v>16772.9237</v>
      </c>
      <c r="D152" s="45">
        <v>336637.8</v>
      </c>
      <c r="E152" s="42">
        <v>20.070311295817795</v>
      </c>
      <c r="F152" s="54"/>
    </row>
    <row r="153" spans="2:6" ht="15">
      <c r="B153" s="29">
        <v>43374</v>
      </c>
      <c r="C153" s="40">
        <v>17892.829850000002</v>
      </c>
      <c r="D153" s="45">
        <v>374254.98</v>
      </c>
      <c r="E153" s="42">
        <v>20.91647789295889</v>
      </c>
      <c r="F153" s="54"/>
    </row>
    <row r="154" spans="2:6" ht="15">
      <c r="B154" s="29">
        <v>43405</v>
      </c>
      <c r="C154" s="40">
        <v>16633.02035</v>
      </c>
      <c r="D154" s="45">
        <v>341568.3</v>
      </c>
      <c r="E154" s="42">
        <v>20.53555474667594</v>
      </c>
      <c r="F154" s="54"/>
    </row>
    <row r="155" spans="2:6" ht="15">
      <c r="B155" s="30">
        <v>43435</v>
      </c>
      <c r="C155" s="66">
        <v>15454.82266</v>
      </c>
      <c r="D155" s="67">
        <v>316402.22</v>
      </c>
      <c r="E155" s="43">
        <v>20.47271760800651</v>
      </c>
      <c r="F155" s="54"/>
    </row>
    <row r="156" spans="2:6" s="53" customFormat="1" ht="15">
      <c r="B156" s="29">
        <v>43466</v>
      </c>
      <c r="C156" s="40">
        <v>15660.28291</v>
      </c>
      <c r="D156" s="45">
        <v>326712.32999999996</v>
      </c>
      <c r="E156" s="42">
        <v>20.862479425028468</v>
      </c>
      <c r="F156" s="54"/>
    </row>
    <row r="157" spans="2:6" s="53" customFormat="1" ht="15">
      <c r="B157" s="29">
        <v>43497</v>
      </c>
      <c r="C157" s="40">
        <v>14729.15742</v>
      </c>
      <c r="D157" s="45">
        <v>319773.67000000004</v>
      </c>
      <c r="E157" s="42">
        <v>21.710248650462184</v>
      </c>
      <c r="F157" s="54"/>
    </row>
    <row r="158" spans="2:6" s="53" customFormat="1" ht="15">
      <c r="B158" s="29">
        <v>43525</v>
      </c>
      <c r="C158" s="40">
        <v>16319.143</v>
      </c>
      <c r="D158" s="45">
        <v>365124.95999999996</v>
      </c>
      <c r="E158" s="42">
        <v>22.374027851830206</v>
      </c>
      <c r="F158" s="54"/>
    </row>
    <row r="159" spans="2:6" s="53" customFormat="1" ht="15">
      <c r="B159" s="29">
        <v>43556</v>
      </c>
      <c r="C159" s="40">
        <v>16812.38316</v>
      </c>
      <c r="D159" s="45">
        <v>374774.79</v>
      </c>
      <c r="E159" s="42">
        <v>22.291592240870628</v>
      </c>
      <c r="F159" s="54"/>
    </row>
    <row r="160" spans="2:6" s="53" customFormat="1" ht="15">
      <c r="B160" s="29">
        <v>43586</v>
      </c>
      <c r="C160" s="40">
        <v>17831.164530000002</v>
      </c>
      <c r="D160" s="45">
        <v>398220.27999999997</v>
      </c>
      <c r="E160" s="42">
        <v>22.332825168542144</v>
      </c>
      <c r="F160" s="54"/>
    </row>
    <row r="161" spans="2:6" s="53" customFormat="1" ht="15">
      <c r="B161" s="29">
        <v>43617</v>
      </c>
      <c r="C161" s="40">
        <v>16496.32144</v>
      </c>
      <c r="D161" s="45">
        <v>368106.5</v>
      </c>
      <c r="E161" s="42">
        <v>22.314459701750334</v>
      </c>
      <c r="F161" s="54"/>
    </row>
    <row r="162" spans="2:6" ht="15">
      <c r="B162" s="29">
        <v>43647</v>
      </c>
      <c r="C162" s="40">
        <v>18896.51711</v>
      </c>
      <c r="D162" s="45">
        <v>419812.82</v>
      </c>
      <c r="E162" s="42">
        <v>22.21641255667352</v>
      </c>
      <c r="F162" s="54"/>
    </row>
    <row r="163" spans="2:6" s="53" customFormat="1" ht="15">
      <c r="B163" s="29">
        <v>43678</v>
      </c>
      <c r="C163" s="40">
        <v>18481.83445</v>
      </c>
      <c r="D163" s="45">
        <v>434417.85000000003</v>
      </c>
      <c r="E163" s="42">
        <v>23.505126137519323</v>
      </c>
      <c r="F163" s="54"/>
    </row>
    <row r="164" spans="2:6" s="53" customFormat="1" ht="15">
      <c r="B164" s="29">
        <v>43709</v>
      </c>
      <c r="C164" s="40">
        <v>16502.47782</v>
      </c>
      <c r="D164" s="45">
        <v>398047.58</v>
      </c>
      <c r="E164" s="42">
        <v>24.12047356413293</v>
      </c>
      <c r="F164" s="54"/>
    </row>
    <row r="165" spans="2:6" s="53" customFormat="1" ht="15">
      <c r="B165" s="29">
        <v>43739</v>
      </c>
      <c r="C165" s="40">
        <v>16892.4525</v>
      </c>
      <c r="D165" s="45">
        <v>415656.98</v>
      </c>
      <c r="E165" s="42">
        <v>24.606076589530147</v>
      </c>
      <c r="F165" s="54"/>
    </row>
    <row r="166" spans="2:6" s="53" customFormat="1" ht="15">
      <c r="B166" s="29">
        <v>43770</v>
      </c>
      <c r="C166" s="40">
        <v>15756.329200000002</v>
      </c>
      <c r="D166" s="45">
        <v>376632.09</v>
      </c>
      <c r="E166" s="42">
        <v>23.903542837883837</v>
      </c>
      <c r="F166" s="54"/>
    </row>
    <row r="167" spans="2:6" s="53" customFormat="1" ht="15">
      <c r="B167" s="30">
        <v>43800</v>
      </c>
      <c r="C167" s="66">
        <v>14970.784420000002</v>
      </c>
      <c r="D167" s="67">
        <v>363020.16000000003</v>
      </c>
      <c r="E167" s="43">
        <v>24.2485730751041</v>
      </c>
      <c r="F167" s="54"/>
    </row>
    <row r="168" spans="2:6" s="53" customFormat="1" ht="15">
      <c r="B168" s="29">
        <v>43831</v>
      </c>
      <c r="C168" s="40">
        <v>15255.99955</v>
      </c>
      <c r="D168" s="45">
        <v>368730.45</v>
      </c>
      <c r="E168" s="42">
        <v>24.169537288692432</v>
      </c>
      <c r="F168" s="54"/>
    </row>
    <row r="169" spans="2:6" s="53" customFormat="1" ht="15">
      <c r="B169" s="29">
        <v>43862</v>
      </c>
      <c r="C169" s="40">
        <v>15146.8889</v>
      </c>
      <c r="D169" s="45">
        <v>362011.98</v>
      </c>
      <c r="E169" s="42">
        <v>23.900088156056917</v>
      </c>
      <c r="F169" s="54"/>
    </row>
    <row r="170" spans="2:6" s="53" customFormat="1" ht="15">
      <c r="B170" s="29">
        <v>43891</v>
      </c>
      <c r="C170" s="40">
        <v>17994.63472</v>
      </c>
      <c r="D170" s="45">
        <v>448363.82999999996</v>
      </c>
      <c r="E170" s="42">
        <v>24.916528564020776</v>
      </c>
      <c r="F170" s="54"/>
    </row>
    <row r="171" spans="2:6" s="53" customFormat="1" ht="15">
      <c r="B171" s="29">
        <v>43922</v>
      </c>
      <c r="C171" s="40">
        <v>17114.886189999997</v>
      </c>
      <c r="D171" s="45">
        <v>462763.62</v>
      </c>
      <c r="E171" s="42">
        <v>27.038661832901155</v>
      </c>
      <c r="F171" s="54"/>
    </row>
    <row r="172" spans="2:6" s="53" customFormat="1" ht="15">
      <c r="B172" s="29">
        <v>43952</v>
      </c>
      <c r="C172" s="40">
        <v>17644.620939999997</v>
      </c>
      <c r="D172" s="45">
        <v>470374.62</v>
      </c>
      <c r="E172" s="42">
        <v>26.658244549400905</v>
      </c>
      <c r="F172" s="54"/>
    </row>
    <row r="173" spans="2:6" s="53" customFormat="1" ht="15">
      <c r="B173" s="29">
        <v>43983</v>
      </c>
      <c r="C173" s="40">
        <v>16352.37778</v>
      </c>
      <c r="D173" s="45">
        <v>450375.83</v>
      </c>
      <c r="E173" s="42">
        <v>27.54191690402593</v>
      </c>
      <c r="F173" s="54"/>
    </row>
    <row r="174" spans="2:6" s="53" customFormat="1" ht="15">
      <c r="B174" s="29">
        <v>44013</v>
      </c>
      <c r="C174" s="40">
        <v>17995.33034</v>
      </c>
      <c r="D174" s="45">
        <v>465043.23</v>
      </c>
      <c r="E174" s="42">
        <v>25.842439189143555</v>
      </c>
      <c r="F174" s="54"/>
    </row>
    <row r="175" spans="2:6" s="53" customFormat="1" ht="15">
      <c r="B175" s="29">
        <v>44044</v>
      </c>
      <c r="C175" s="40">
        <v>16993.492060000004</v>
      </c>
      <c r="D175" s="45">
        <v>454767.5</v>
      </c>
      <c r="E175" s="42">
        <v>26.76127416273968</v>
      </c>
      <c r="F175" s="54"/>
    </row>
    <row r="176" spans="2:6" s="53" customFormat="1" ht="15">
      <c r="B176" s="29">
        <v>44075</v>
      </c>
      <c r="C176" s="40">
        <v>15915.83908</v>
      </c>
      <c r="D176" s="45">
        <v>430045.97194160003</v>
      </c>
      <c r="E176" s="42">
        <v>27.020000000000003</v>
      </c>
      <c r="F176" s="54"/>
    </row>
    <row r="177" spans="2:6" s="53" customFormat="1" ht="15">
      <c r="B177" s="29">
        <v>44105</v>
      </c>
      <c r="C177" s="40">
        <v>17528.68761</v>
      </c>
      <c r="D177" s="45">
        <v>462349.01</v>
      </c>
      <c r="E177" s="42">
        <v>26.376704308212613</v>
      </c>
      <c r="F177" s="54"/>
    </row>
    <row r="178" spans="2:6" s="53" customFormat="1" ht="15">
      <c r="B178" s="29">
        <v>44136</v>
      </c>
      <c r="C178" s="40">
        <v>15483.89723</v>
      </c>
      <c r="D178" s="45">
        <v>417529.12999999995</v>
      </c>
      <c r="E178" s="42">
        <v>26.965377243077967</v>
      </c>
      <c r="F178" s="54"/>
    </row>
    <row r="179" spans="2:6" s="53" customFormat="1" ht="15">
      <c r="B179" s="30">
        <v>44166</v>
      </c>
      <c r="C179" s="66">
        <v>15483.73439</v>
      </c>
      <c r="D179" s="67">
        <v>423091.39</v>
      </c>
      <c r="E179" s="43">
        <v>27.324893294039516</v>
      </c>
      <c r="F179" s="54"/>
    </row>
    <row r="180" spans="2:6" s="53" customFormat="1" ht="15">
      <c r="B180" s="29">
        <v>44197</v>
      </c>
      <c r="C180" s="40">
        <v>14619.62636</v>
      </c>
      <c r="D180" s="45">
        <v>393380.41000000003</v>
      </c>
      <c r="E180" s="42">
        <v>26.90769246171077</v>
      </c>
      <c r="F180" s="54"/>
    </row>
    <row r="181" spans="2:6" s="53" customFormat="1" ht="15">
      <c r="B181" s="29">
        <v>44228</v>
      </c>
      <c r="C181" s="40">
        <v>14762.96084</v>
      </c>
      <c r="D181" s="45">
        <v>393880.869</v>
      </c>
      <c r="E181" s="42">
        <v>26.680343683686154</v>
      </c>
      <c r="F181" s="54"/>
    </row>
    <row r="182" spans="2:6" s="53" customFormat="1" ht="15">
      <c r="B182" s="29">
        <v>44256</v>
      </c>
      <c r="C182" s="40">
        <v>16373.624960000001</v>
      </c>
      <c r="D182" s="45">
        <v>442922.23823</v>
      </c>
      <c r="E182" s="42">
        <v>27.05095782467464</v>
      </c>
      <c r="F182" s="54"/>
    </row>
    <row r="183" spans="2:6" s="53" customFormat="1" ht="15">
      <c r="B183" s="29">
        <v>44287</v>
      </c>
      <c r="C183" s="40">
        <v>16672.51395</v>
      </c>
      <c r="D183" s="45">
        <v>451000.30772000004</v>
      </c>
      <c r="E183" s="42">
        <v>27.05052813705998</v>
      </c>
      <c r="F183" s="54"/>
    </row>
    <row r="184" spans="2:6" s="53" customFormat="1" ht="15">
      <c r="B184" s="30">
        <v>44317</v>
      </c>
      <c r="C184" s="66">
        <v>16263.6822</v>
      </c>
      <c r="D184" s="67">
        <v>455141.52</v>
      </c>
      <c r="E184" s="43">
        <v>27.985145946838536</v>
      </c>
      <c r="F184" s="54"/>
    </row>
    <row r="185" spans="2:6" s="53" customFormat="1" ht="15">
      <c r="B185" s="69"/>
      <c r="C185" s="71"/>
      <c r="D185" s="61"/>
      <c r="E185" s="72"/>
      <c r="F185" s="54"/>
    </row>
    <row r="186" spans="2:5" ht="15">
      <c r="B186" s="49" t="s">
        <v>0</v>
      </c>
      <c r="C186" s="36"/>
      <c r="D186" s="36"/>
      <c r="E186" s="33"/>
    </row>
    <row r="187" spans="2:4" ht="15">
      <c r="B187" s="49" t="s">
        <v>18</v>
      </c>
      <c r="D187" s="36"/>
    </row>
    <row r="188" ht="15">
      <c r="B188" s="59" t="s">
        <v>35</v>
      </c>
    </row>
    <row r="190" spans="3:5" ht="15">
      <c r="C190" s="53"/>
      <c r="D190" s="53"/>
      <c r="E190" s="53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2021-07-12T19:03:00Z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