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eche Tarifada al Consumidor" sheetId="1" r:id="rId1"/>
    <sheet name="Leche Tarifada Planchada" sheetId="2" r:id="rId2"/>
    <sheet name="Listado de Datos" sheetId="3" r:id="rId3"/>
  </sheets>
  <definedNames/>
  <calcPr fullCalcOnLoad="1"/>
</workbook>
</file>

<file path=xl/sharedStrings.xml><?xml version="1.0" encoding="utf-8"?>
<sst xmlns="http://schemas.openxmlformats.org/spreadsheetml/2006/main" count="160" uniqueCount="36">
  <si>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</si>
  <si>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</si>
  <si>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</si>
  <si>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</si>
  <si>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</si>
  <si>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</si>
  <si>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</si>
  <si>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</si>
  <si>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</si>
  <si>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</si>
  <si>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</si>
  <si>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</si>
  <si>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</si>
  <si>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</si>
  <si>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PROMEDIO</t>
  </si>
  <si>
    <t xml:space="preserve"> </t>
  </si>
  <si>
    <t>Fuente: Instituto Nacional de Estadísticas</t>
  </si>
  <si>
    <t>Precio de Leche Tarifada al Consumidor ($ corrientes)</t>
  </si>
  <si>
    <t>Precio de Leche Tarifada al Consumidor ($ constantes, marzo 2008 = 100)</t>
  </si>
  <si>
    <t>Volver a hoja principal</t>
  </si>
  <si>
    <t>IPC base diciembre 2010</t>
  </si>
  <si>
    <t>Precio de la Leche Tarifada al Consumidor</t>
  </si>
  <si>
    <t>Acceder al listado de datos</t>
  </si>
  <si>
    <t>Mes- Año</t>
  </si>
  <si>
    <t>Precio de Leche Tarifada al Consumidor ($ constantes, último IPC disponible = 100)</t>
  </si>
  <si>
    <t>último valor IPC disponible</t>
  </si>
  <si>
    <t/>
  </si>
  <si>
    <t>Fuente: información de Ministerio de Economía y Finanzas- Resoluciones</t>
  </si>
  <si>
    <t>Fuente: INALE, determinado en base a información de Ministerio de Economía y Finanzas, Instituto Nacional de Estadísticas</t>
  </si>
  <si>
    <t>Indice de Precios al Consumidor base diciembre 2010</t>
  </si>
  <si>
    <t>El precio presentado es al que llega al consumidor en el comercio (incluye además del valor en planchada de industria los costos de distribución y de ganancia del comerciante establecidas en la resolución del precio)</t>
  </si>
  <si>
    <t>El precio presentado es el que recibe la industria por compras mayores a 50 litros de leche en planchada establecidos por el decreto correspondiente.</t>
  </si>
  <si>
    <t>Precio de Leche Tarifada en planchada de industria ($ corrientes)</t>
  </si>
  <si>
    <t>Precio de Leche Tarifada en planchada de industria ($ constantes, marzo 2008 = 100)</t>
  </si>
  <si>
    <t>Precio de Leche Tarifada en planchada ($ constantes, último IPC disponible = 100)</t>
  </si>
  <si>
    <t>Precio de Leche Tarifada en planchada de industria más de 50 litros ($ corrientes)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</si>
</sst>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%"/>
    <numFmt numFmtId="189" formatCode="_(* #,##0_);_(* \(#,##0\);_(* &quot;-&quot;??_);_(@_)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3" fontId="22" fillId="0" borderId="0" xfId="0" applyNumberFormat="1" applyFont="1" applyFill="1" applyBorder="1" applyAlignment="1">
      <alignment/>
    </xf>
    <xf numFmtId="184" fontId="22" fillId="0" borderId="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184" fontId="41" fillId="0" borderId="12" xfId="0" applyNumberFormat="1" applyFont="1" applyBorder="1" applyAlignment="1">
      <alignment/>
    </xf>
    <xf numFmtId="184" fontId="0" fillId="0" borderId="15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41" fillId="0" borderId="13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41" fillId="0" borderId="14" xfId="0" applyNumberFormat="1" applyFont="1" applyBorder="1" applyAlignment="1">
      <alignment/>
    </xf>
    <xf numFmtId="0" fontId="41" fillId="0" borderId="18" xfId="0" applyFont="1" applyBorder="1" applyAlignment="1">
      <alignment horizontal="center"/>
    </xf>
    <xf numFmtId="9" fontId="41" fillId="0" borderId="18" xfId="63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188" fontId="41" fillId="0" borderId="19" xfId="63" applyNumberFormat="1" applyFont="1" applyBorder="1" applyAlignment="1">
      <alignment/>
    </xf>
    <xf numFmtId="188" fontId="41" fillId="0" borderId="20" xfId="63" applyNumberFormat="1" applyFont="1" applyBorder="1" applyAlignment="1">
      <alignment/>
    </xf>
    <xf numFmtId="188" fontId="0" fillId="0" borderId="0" xfId="0" applyNumberFormat="1" applyAlignment="1">
      <alignment/>
    </xf>
    <xf numFmtId="188" fontId="41" fillId="0" borderId="18" xfId="0" applyNumberFormat="1" applyFont="1" applyBorder="1" applyAlignment="1">
      <alignment horizontal="center"/>
    </xf>
    <xf numFmtId="188" fontId="41" fillId="0" borderId="18" xfId="63" applyNumberFormat="1" applyFont="1" applyBorder="1" applyAlignment="1">
      <alignment/>
    </xf>
    <xf numFmtId="0" fontId="32" fillId="0" borderId="0" xfId="53" applyAlignment="1" applyProtection="1">
      <alignment/>
      <protection/>
    </xf>
    <xf numFmtId="189" fontId="0" fillId="0" borderId="0" xfId="56" applyNumberFormat="1" applyFont="1" applyAlignment="1">
      <alignment/>
    </xf>
    <xf numFmtId="189" fontId="32" fillId="0" borderId="0" xfId="53" applyNumberFormat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horizontal="center" vertical="center" wrapText="1"/>
    </xf>
    <xf numFmtId="189" fontId="41" fillId="0" borderId="23" xfId="56" applyNumberFormat="1" applyFont="1" applyBorder="1" applyAlignment="1">
      <alignment horizontal="center" vertical="center" wrapText="1"/>
    </xf>
    <xf numFmtId="17" fontId="0" fillId="0" borderId="2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83" fontId="0" fillId="0" borderId="22" xfId="0" applyNumberFormat="1" applyBorder="1" applyAlignment="1">
      <alignment/>
    </xf>
    <xf numFmtId="183" fontId="0" fillId="0" borderId="23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6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/>
    </xf>
    <xf numFmtId="184" fontId="41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  <xf numFmtId="17" fontId="41" fillId="0" borderId="11" xfId="0" applyNumberFormat="1" applyFont="1" applyBorder="1" applyAlignment="1">
      <alignment wrapText="1"/>
    </xf>
    <xf numFmtId="184" fontId="41" fillId="0" borderId="29" xfId="0" applyNumberFormat="1" applyFont="1" applyBorder="1" applyAlignment="1">
      <alignment wrapText="1"/>
    </xf>
    <xf numFmtId="2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89" fontId="41" fillId="0" borderId="0" xfId="56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41" fillId="0" borderId="3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189" fontId="41" fillId="0" borderId="30" xfId="56" applyNumberFormat="1" applyFont="1" applyBorder="1" applyAlignment="1">
      <alignment horizontal="center"/>
    </xf>
    <xf numFmtId="189" fontId="41" fillId="0" borderId="29" xfId="56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8</xdr:col>
      <xdr:colOff>695325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8</xdr:col>
      <xdr:colOff>495300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19050</xdr:rowOff>
    </xdr:from>
    <xdr:to>
      <xdr:col>4</xdr:col>
      <xdr:colOff>638175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9050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0:P92"/>
  <sheetViews>
    <sheetView showGridLines="0" tabSelected="1" zoomScalePageLayoutView="0" workbookViewId="0" topLeftCell="A1">
      <selection activeCell="Q30" sqref="Q30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57421875" style="0" customWidth="1"/>
    <col min="7" max="7" width="12.28125" style="0" customWidth="1"/>
    <col min="8" max="8" width="12.57421875" style="0" customWidth="1"/>
    <col min="9" max="9" width="13.8515625" style="0" customWidth="1"/>
    <col min="10" max="10" width="13.5742187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.75" thickBot="1"/>
    <row r="10" spans="6:11" ht="15.75" thickBot="1">
      <c r="F10" s="54" t="s">
        <v>17</v>
      </c>
      <c r="G10" s="55"/>
      <c r="H10" s="55"/>
      <c r="I10" s="55"/>
      <c r="J10" s="56"/>
      <c r="K10" s="25" t="s">
        <v>22</v>
      </c>
    </row>
    <row r="11" spans="6:11" ht="15">
      <c r="F11" s="50"/>
      <c r="G11" s="50"/>
      <c r="H11" s="50"/>
      <c r="I11" s="50"/>
      <c r="J11" s="50"/>
      <c r="K11" s="25"/>
    </row>
    <row r="12" ht="15">
      <c r="B12" t="s">
        <v>30</v>
      </c>
    </row>
    <row r="13" ht="15.75" thickBot="1"/>
    <row r="14" spans="2:16" ht="15.75" thickBot="1">
      <c r="B14" s="3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5" t="s">
        <v>14</v>
      </c>
      <c r="P14" s="15" t="s">
        <v>13</v>
      </c>
    </row>
    <row r="15" spans="2:16" ht="15">
      <c r="B15" s="6">
        <v>2008</v>
      </c>
      <c r="C15" s="9"/>
      <c r="D15" s="10"/>
      <c r="E15" s="10">
        <v>13</v>
      </c>
      <c r="F15" s="10">
        <v>13</v>
      </c>
      <c r="G15" s="10">
        <v>13</v>
      </c>
      <c r="H15" s="10">
        <v>13</v>
      </c>
      <c r="I15" s="10">
        <v>13</v>
      </c>
      <c r="J15" s="10">
        <v>13</v>
      </c>
      <c r="K15" s="10">
        <v>13</v>
      </c>
      <c r="L15" s="10">
        <v>12.5</v>
      </c>
      <c r="M15" s="10">
        <v>12.5</v>
      </c>
      <c r="N15" s="10">
        <v>12.5</v>
      </c>
      <c r="O15" s="8">
        <f aca="true" t="shared" si="0" ref="O15:O21">AVERAGE(C15:N15)</f>
        <v>12.85</v>
      </c>
      <c r="P15" s="16"/>
    </row>
    <row r="16" spans="2:16" ht="15">
      <c r="B16" s="6">
        <v>2009</v>
      </c>
      <c r="C16" s="9">
        <v>12.5</v>
      </c>
      <c r="D16" s="10">
        <v>12.5</v>
      </c>
      <c r="E16" s="10">
        <v>12.5</v>
      </c>
      <c r="F16" s="10">
        <v>12.5</v>
      </c>
      <c r="G16" s="10">
        <v>12.5</v>
      </c>
      <c r="H16" s="10">
        <v>12.5</v>
      </c>
      <c r="I16" s="10">
        <v>12.5</v>
      </c>
      <c r="J16" s="10">
        <v>12.5</v>
      </c>
      <c r="K16" s="10">
        <v>12.5</v>
      </c>
      <c r="L16" s="10">
        <v>12.5</v>
      </c>
      <c r="M16" s="10">
        <v>12.5</v>
      </c>
      <c r="N16" s="10">
        <v>12.5</v>
      </c>
      <c r="O16" s="11">
        <f t="shared" si="0"/>
        <v>12.5</v>
      </c>
      <c r="P16" s="20">
        <f>+O16/O15-1</f>
        <v>-0.027237354085603127</v>
      </c>
    </row>
    <row r="17" spans="2:16" ht="15">
      <c r="B17" s="6">
        <v>2010</v>
      </c>
      <c r="C17" s="9">
        <v>12.5</v>
      </c>
      <c r="D17" s="10">
        <v>12.5</v>
      </c>
      <c r="E17" s="10">
        <v>12.5</v>
      </c>
      <c r="F17" s="10">
        <v>12.5</v>
      </c>
      <c r="G17" s="10">
        <v>12.5</v>
      </c>
      <c r="H17" s="10">
        <v>12.5</v>
      </c>
      <c r="I17" s="10">
        <v>12.5</v>
      </c>
      <c r="J17" s="10">
        <v>12.5</v>
      </c>
      <c r="K17" s="10">
        <v>13</v>
      </c>
      <c r="L17" s="10">
        <v>13</v>
      </c>
      <c r="M17" s="10">
        <v>13</v>
      </c>
      <c r="N17" s="10">
        <v>13</v>
      </c>
      <c r="O17" s="11">
        <f t="shared" si="0"/>
        <v>12.666666666666666</v>
      </c>
      <c r="P17" s="20">
        <f>+O17/O16-1</f>
        <v>0.013333333333333197</v>
      </c>
    </row>
    <row r="18" spans="2:16" ht="15">
      <c r="B18" s="6">
        <v>2011</v>
      </c>
      <c r="C18" s="9">
        <v>13</v>
      </c>
      <c r="D18" s="10">
        <v>13</v>
      </c>
      <c r="E18" s="10">
        <v>13</v>
      </c>
      <c r="F18" s="10">
        <v>13</v>
      </c>
      <c r="G18" s="10">
        <v>13</v>
      </c>
      <c r="H18" s="10">
        <v>13</v>
      </c>
      <c r="I18" s="10">
        <v>13</v>
      </c>
      <c r="J18" s="10">
        <v>13</v>
      </c>
      <c r="K18" s="10">
        <v>13</v>
      </c>
      <c r="L18" s="10">
        <v>15</v>
      </c>
      <c r="M18" s="10">
        <v>15</v>
      </c>
      <c r="N18" s="10">
        <v>15</v>
      </c>
      <c r="O18" s="11">
        <f t="shared" si="0"/>
        <v>13.5</v>
      </c>
      <c r="P18" s="20">
        <f aca="true" t="shared" si="1" ref="P18:P23">O18/O17-1</f>
        <v>0.06578947368421062</v>
      </c>
    </row>
    <row r="19" spans="2:16" ht="15">
      <c r="B19" s="6">
        <v>2012</v>
      </c>
      <c r="C19" s="9">
        <v>15</v>
      </c>
      <c r="D19" s="10">
        <v>15</v>
      </c>
      <c r="E19" s="10">
        <v>15</v>
      </c>
      <c r="F19" s="10">
        <v>15.5</v>
      </c>
      <c r="G19" s="10">
        <v>15.5</v>
      </c>
      <c r="H19" s="10">
        <v>15.5</v>
      </c>
      <c r="I19" s="10">
        <v>15.5</v>
      </c>
      <c r="J19" s="10">
        <v>15.5</v>
      </c>
      <c r="K19" s="10">
        <v>15.5</v>
      </c>
      <c r="L19" s="10">
        <v>15.5</v>
      </c>
      <c r="M19" s="10">
        <v>15.5</v>
      </c>
      <c r="N19" s="10">
        <v>15.5</v>
      </c>
      <c r="O19" s="11">
        <f t="shared" si="0"/>
        <v>15.375</v>
      </c>
      <c r="P19" s="20">
        <f t="shared" si="1"/>
        <v>0.13888888888888884</v>
      </c>
    </row>
    <row r="20" spans="2:16" ht="15">
      <c r="B20" s="6">
        <v>2013</v>
      </c>
      <c r="C20" s="9">
        <v>15.5</v>
      </c>
      <c r="D20" s="10">
        <v>15.5</v>
      </c>
      <c r="E20" s="10">
        <v>15.5</v>
      </c>
      <c r="F20" s="10">
        <v>15.5</v>
      </c>
      <c r="G20" s="10">
        <v>15.5</v>
      </c>
      <c r="H20" s="10">
        <v>15.5</v>
      </c>
      <c r="I20" s="10">
        <v>15.5</v>
      </c>
      <c r="J20" s="10">
        <v>16.5</v>
      </c>
      <c r="K20" s="10">
        <v>16.5</v>
      </c>
      <c r="L20" s="10">
        <v>16.5</v>
      </c>
      <c r="M20" s="10">
        <v>16.5</v>
      </c>
      <c r="N20" s="10">
        <v>16.5</v>
      </c>
      <c r="O20" s="11">
        <f t="shared" si="0"/>
        <v>15.916666666666666</v>
      </c>
      <c r="P20" s="20">
        <f t="shared" si="1"/>
        <v>0.035230352303522894</v>
      </c>
    </row>
    <row r="21" spans="2:16" ht="15">
      <c r="B21" s="6">
        <v>2014</v>
      </c>
      <c r="C21" s="9">
        <v>16.5</v>
      </c>
      <c r="D21" s="10">
        <v>16.5</v>
      </c>
      <c r="E21" s="10">
        <v>16.5</v>
      </c>
      <c r="F21" s="10">
        <v>18</v>
      </c>
      <c r="G21" s="10">
        <v>18</v>
      </c>
      <c r="H21" s="10">
        <v>18</v>
      </c>
      <c r="I21" s="10">
        <v>18</v>
      </c>
      <c r="J21" s="10">
        <v>18</v>
      </c>
      <c r="K21" s="10">
        <v>19</v>
      </c>
      <c r="L21" s="10">
        <v>19</v>
      </c>
      <c r="M21" s="10">
        <v>19</v>
      </c>
      <c r="N21" s="10">
        <v>19</v>
      </c>
      <c r="O21" s="11">
        <f t="shared" si="0"/>
        <v>17.958333333333332</v>
      </c>
      <c r="P21" s="20">
        <f t="shared" si="1"/>
        <v>0.12827225130890052</v>
      </c>
    </row>
    <row r="22" spans="2:16" ht="15">
      <c r="B22" s="6">
        <v>2015</v>
      </c>
      <c r="C22" s="9">
        <v>19</v>
      </c>
      <c r="D22" s="10">
        <v>19</v>
      </c>
      <c r="E22" s="10">
        <v>20</v>
      </c>
      <c r="F22" s="10">
        <v>20</v>
      </c>
      <c r="G22" s="10">
        <v>20</v>
      </c>
      <c r="H22" s="10">
        <v>20</v>
      </c>
      <c r="I22" s="10">
        <v>20</v>
      </c>
      <c r="J22" s="10">
        <v>20</v>
      </c>
      <c r="K22" s="10">
        <v>20</v>
      </c>
      <c r="L22" s="10">
        <v>20</v>
      </c>
      <c r="M22" s="10">
        <v>20</v>
      </c>
      <c r="N22" s="10">
        <v>20</v>
      </c>
      <c r="O22" s="11">
        <f aca="true" t="shared" si="2" ref="O22:O27">AVERAGE(C22:N22)</f>
        <v>19.833333333333332</v>
      </c>
      <c r="P22" s="20">
        <f t="shared" si="1"/>
        <v>0.10440835266821336</v>
      </c>
    </row>
    <row r="23" spans="2:16" ht="15">
      <c r="B23" s="6">
        <v>2016</v>
      </c>
      <c r="C23" s="9">
        <v>20</v>
      </c>
      <c r="D23" s="10">
        <v>20</v>
      </c>
      <c r="E23" s="10">
        <v>20</v>
      </c>
      <c r="F23" s="10">
        <v>20</v>
      </c>
      <c r="G23" s="10">
        <v>20</v>
      </c>
      <c r="H23" s="10">
        <v>20</v>
      </c>
      <c r="I23" s="10">
        <v>20</v>
      </c>
      <c r="J23" s="10">
        <v>20</v>
      </c>
      <c r="K23" s="10">
        <v>20</v>
      </c>
      <c r="L23" s="10">
        <v>20</v>
      </c>
      <c r="M23" s="10">
        <v>21.4</v>
      </c>
      <c r="N23" s="10">
        <v>21.4</v>
      </c>
      <c r="O23" s="11">
        <f t="shared" si="2"/>
        <v>20.233333333333334</v>
      </c>
      <c r="P23" s="20">
        <f t="shared" si="1"/>
        <v>0.020168067226890907</v>
      </c>
    </row>
    <row r="24" spans="2:16" ht="17.25" customHeight="1">
      <c r="B24" s="6">
        <v>2017</v>
      </c>
      <c r="C24" s="9">
        <v>21.4</v>
      </c>
      <c r="D24" s="10">
        <v>21.4</v>
      </c>
      <c r="E24" s="10">
        <v>21.4</v>
      </c>
      <c r="F24" s="10">
        <v>21.4</v>
      </c>
      <c r="G24" s="10">
        <v>21.4</v>
      </c>
      <c r="H24" s="10">
        <v>21.4</v>
      </c>
      <c r="I24" s="10">
        <v>21.4</v>
      </c>
      <c r="J24" s="10">
        <v>21.4</v>
      </c>
      <c r="K24" s="10">
        <v>21.4</v>
      </c>
      <c r="L24" s="10">
        <v>21.4</v>
      </c>
      <c r="M24" s="10">
        <v>23.4</v>
      </c>
      <c r="N24" s="10">
        <v>23.4</v>
      </c>
      <c r="O24" s="11">
        <f t="shared" si="2"/>
        <v>21.733333333333334</v>
      </c>
      <c r="P24" s="20">
        <f>O24/O23-1</f>
        <v>0.07413509060955525</v>
      </c>
    </row>
    <row r="25" spans="2:16" ht="17.25" customHeight="1">
      <c r="B25" s="6">
        <v>2018</v>
      </c>
      <c r="C25" s="9">
        <v>23.4</v>
      </c>
      <c r="D25" s="10">
        <v>23.4</v>
      </c>
      <c r="E25" s="10">
        <v>23.4</v>
      </c>
      <c r="F25" s="10">
        <v>23.4</v>
      </c>
      <c r="G25" s="10">
        <v>23.4</v>
      </c>
      <c r="H25" s="10">
        <v>23.4</v>
      </c>
      <c r="I25" s="10">
        <v>23.4</v>
      </c>
      <c r="J25" s="10">
        <v>23.4</v>
      </c>
      <c r="K25" s="10">
        <v>25</v>
      </c>
      <c r="L25" s="10">
        <v>25</v>
      </c>
      <c r="M25" s="10">
        <v>25</v>
      </c>
      <c r="N25" s="10">
        <v>25</v>
      </c>
      <c r="O25" s="11">
        <f t="shared" si="2"/>
        <v>23.933333333333337</v>
      </c>
      <c r="P25" s="20">
        <f>O25/O24-1</f>
        <v>0.10122699386503076</v>
      </c>
    </row>
    <row r="26" spans="2:16" ht="17.25" customHeight="1">
      <c r="B26" s="6">
        <v>2019</v>
      </c>
      <c r="C26" s="9">
        <v>25</v>
      </c>
      <c r="D26" s="10">
        <v>27</v>
      </c>
      <c r="E26" s="10">
        <v>27</v>
      </c>
      <c r="F26" s="10">
        <v>27</v>
      </c>
      <c r="G26" s="10">
        <v>27</v>
      </c>
      <c r="H26" s="10">
        <v>27</v>
      </c>
      <c r="I26" s="10">
        <v>27</v>
      </c>
      <c r="J26" s="10">
        <v>29.2</v>
      </c>
      <c r="K26" s="10">
        <v>29.2</v>
      </c>
      <c r="L26" s="10">
        <v>29.2</v>
      </c>
      <c r="M26" s="10">
        <v>29.2</v>
      </c>
      <c r="N26" s="10">
        <v>29.2</v>
      </c>
      <c r="O26" s="11">
        <f t="shared" si="2"/>
        <v>27.749999999999996</v>
      </c>
      <c r="P26" s="20">
        <f>O26/O25-1</f>
        <v>0.15947075208913608</v>
      </c>
    </row>
    <row r="27" spans="2:16" ht="17.25" customHeight="1">
      <c r="B27" s="6">
        <v>2020</v>
      </c>
      <c r="C27" s="9">
        <v>29.2</v>
      </c>
      <c r="D27" s="10">
        <v>29.2</v>
      </c>
      <c r="E27" s="10">
        <v>29.2</v>
      </c>
      <c r="F27" s="10">
        <v>31.3</v>
      </c>
      <c r="G27" s="10">
        <v>31.3</v>
      </c>
      <c r="H27" s="10">
        <v>31.3</v>
      </c>
      <c r="I27" s="10">
        <v>31.3</v>
      </c>
      <c r="J27" s="10">
        <v>31.3</v>
      </c>
      <c r="K27" s="10">
        <v>32.82</v>
      </c>
      <c r="L27" s="10">
        <v>32.82</v>
      </c>
      <c r="M27" s="10">
        <v>32.82</v>
      </c>
      <c r="N27" s="10">
        <v>32.82</v>
      </c>
      <c r="O27" s="11">
        <f t="shared" si="2"/>
        <v>31.281666666666666</v>
      </c>
      <c r="P27" s="20">
        <f>O27/O26-1</f>
        <v>0.12726726726726745</v>
      </c>
    </row>
    <row r="28" spans="2:16" ht="17.25" customHeight="1" thickBot="1">
      <c r="B28" s="7">
        <v>2021</v>
      </c>
      <c r="C28" s="12">
        <v>32.82</v>
      </c>
      <c r="D28" s="13">
        <v>32.82</v>
      </c>
      <c r="E28" s="13">
        <v>32.82</v>
      </c>
      <c r="F28" s="13">
        <v>33.7</v>
      </c>
      <c r="G28" s="13">
        <v>33.7</v>
      </c>
      <c r="H28" s="13"/>
      <c r="I28" s="13"/>
      <c r="J28" s="13"/>
      <c r="K28" s="13"/>
      <c r="L28" s="13"/>
      <c r="M28" s="13"/>
      <c r="N28" s="13"/>
      <c r="O28" s="14"/>
      <c r="P28" s="21"/>
    </row>
    <row r="29" ht="15">
      <c r="B29" s="19" t="s">
        <v>27</v>
      </c>
    </row>
    <row r="30" spans="3:5" ht="15">
      <c r="C30" s="1"/>
      <c r="D30" s="1"/>
      <c r="E30" s="2"/>
    </row>
    <row r="31" spans="3:16" ht="15">
      <c r="C31" s="1"/>
      <c r="D31" s="1"/>
      <c r="E31" s="2"/>
      <c r="P31" s="22"/>
    </row>
    <row r="32" ht="15.75" thickBot="1">
      <c r="P32" s="22"/>
    </row>
    <row r="33" spans="6:16" ht="15.75" thickBot="1">
      <c r="F33" s="54" t="s">
        <v>18</v>
      </c>
      <c r="G33" s="55"/>
      <c r="H33" s="55"/>
      <c r="I33" s="55"/>
      <c r="J33" s="56"/>
      <c r="P33" s="22"/>
    </row>
    <row r="34" spans="2:16" ht="15.75" thickBot="1">
      <c r="B34" t="s">
        <v>15</v>
      </c>
      <c r="P34" s="22"/>
    </row>
    <row r="35" spans="2:16" ht="15.75" thickBot="1">
      <c r="B35" s="3" t="s">
        <v>0</v>
      </c>
      <c r="C35" s="17" t="s">
        <v>1</v>
      </c>
      <c r="D35" s="17" t="s">
        <v>2</v>
      </c>
      <c r="E35" s="17" t="s">
        <v>3</v>
      </c>
      <c r="F35" s="17" t="s">
        <v>4</v>
      </c>
      <c r="G35" s="17" t="s">
        <v>5</v>
      </c>
      <c r="H35" s="17" t="s">
        <v>6</v>
      </c>
      <c r="I35" s="17" t="s">
        <v>7</v>
      </c>
      <c r="J35" s="17" t="s">
        <v>8</v>
      </c>
      <c r="K35" s="17" t="s">
        <v>9</v>
      </c>
      <c r="L35" s="17" t="s">
        <v>10</v>
      </c>
      <c r="M35" s="17" t="s">
        <v>11</v>
      </c>
      <c r="N35" s="17" t="s">
        <v>12</v>
      </c>
      <c r="O35" s="5" t="s">
        <v>14</v>
      </c>
      <c r="P35" s="23" t="s">
        <v>13</v>
      </c>
    </row>
    <row r="36" spans="2:16" ht="15">
      <c r="B36" s="6">
        <v>2008</v>
      </c>
      <c r="C36" s="10"/>
      <c r="D36" s="10"/>
      <c r="E36" s="10">
        <f aca="true" t="shared" si="3" ref="E36:N36">E15*$E$78/E78</f>
        <v>12.999999999999998</v>
      </c>
      <c r="F36" s="10">
        <f t="shared" si="3"/>
        <v>12.957192731889231</v>
      </c>
      <c r="G36" s="10">
        <f t="shared" si="3"/>
        <v>12.845079839534334</v>
      </c>
      <c r="H36" s="10">
        <f t="shared" si="3"/>
        <v>12.682471264367814</v>
      </c>
      <c r="I36" s="10">
        <f t="shared" si="3"/>
        <v>12.626087292689526</v>
      </c>
      <c r="J36" s="10">
        <f t="shared" si="3"/>
        <v>12.499004975124375</v>
      </c>
      <c r="K36" s="10">
        <f t="shared" si="3"/>
        <v>12.424354243542435</v>
      </c>
      <c r="L36" s="10">
        <f t="shared" si="3"/>
        <v>11.907086524607566</v>
      </c>
      <c r="M36" s="10">
        <f t="shared" si="3"/>
        <v>11.884929022520765</v>
      </c>
      <c r="N36" s="10">
        <f t="shared" si="3"/>
        <v>11.775375904608346</v>
      </c>
      <c r="O36" s="8">
        <f aca="true" t="shared" si="4" ref="O36:O42">AVERAGE(C36:N36)</f>
        <v>12.460158179888438</v>
      </c>
      <c r="P36" s="24"/>
    </row>
    <row r="37" spans="2:16" ht="15">
      <c r="B37" s="6">
        <v>2009</v>
      </c>
      <c r="C37" s="10">
        <f aca="true" t="shared" si="5" ref="C37:D46">C16*$E$78/C79</f>
        <v>11.682942708333334</v>
      </c>
      <c r="D37" s="10">
        <f t="shared" si="5"/>
        <v>11.714320352133692</v>
      </c>
      <c r="E37" s="10">
        <f aca="true" t="shared" si="6" ref="E37:N37">E16*$E$78/E79</f>
        <v>11.624990745539348</v>
      </c>
      <c r="F37" s="10">
        <f t="shared" si="6"/>
        <v>11.629726326704441</v>
      </c>
      <c r="G37" s="10">
        <f t="shared" si="6"/>
        <v>11.582543429351233</v>
      </c>
      <c r="H37" s="10">
        <f t="shared" si="6"/>
        <v>11.452445206228802</v>
      </c>
      <c r="I37" s="10">
        <f t="shared" si="6"/>
        <v>11.340369059656219</v>
      </c>
      <c r="J37" s="10">
        <f t="shared" si="6"/>
        <v>11.202422145328718</v>
      </c>
      <c r="K37" s="10">
        <f t="shared" si="6"/>
        <v>11.176507224713502</v>
      </c>
      <c r="L37" s="10">
        <f t="shared" si="6"/>
        <v>11.177700658480155</v>
      </c>
      <c r="M37" s="10">
        <f t="shared" si="6"/>
        <v>11.171338621891785</v>
      </c>
      <c r="N37" s="10">
        <f t="shared" si="6"/>
        <v>11.119126863293559</v>
      </c>
      <c r="O37" s="11">
        <f t="shared" si="4"/>
        <v>11.406202778471231</v>
      </c>
      <c r="P37" s="20">
        <f aca="true" t="shared" si="7" ref="P37:P42">O37/O36-1</f>
        <v>-0.08458603704713508</v>
      </c>
    </row>
    <row r="38" spans="2:16" ht="15">
      <c r="B38" s="6">
        <v>2010</v>
      </c>
      <c r="C38" s="10">
        <f t="shared" si="5"/>
        <v>11.016153927105622</v>
      </c>
      <c r="D38" s="10">
        <f t="shared" si="5"/>
        <v>10.95505128026233</v>
      </c>
      <c r="E38" s="10">
        <f aca="true" t="shared" si="8" ref="E38:N38">E17*$E$78/E80</f>
        <v>10.852080309627478</v>
      </c>
      <c r="F38" s="10">
        <f t="shared" si="8"/>
        <v>10.832988374900824</v>
      </c>
      <c r="G38" s="10">
        <f t="shared" si="8"/>
        <v>10.815825727570171</v>
      </c>
      <c r="H38" s="10">
        <f t="shared" si="8"/>
        <v>10.78536593742487</v>
      </c>
      <c r="I38" s="10">
        <f t="shared" si="8"/>
        <v>10.669571569326944</v>
      </c>
      <c r="J38" s="10">
        <f t="shared" si="8"/>
        <v>10.543478260869563</v>
      </c>
      <c r="K38" s="10">
        <f t="shared" si="8"/>
        <v>10.9325500435161</v>
      </c>
      <c r="L38" s="10">
        <f t="shared" si="8"/>
        <v>10.862735315638925</v>
      </c>
      <c r="M38" s="10">
        <f t="shared" si="8"/>
        <v>10.871051492860232</v>
      </c>
      <c r="N38" s="10">
        <f t="shared" si="8"/>
        <v>10.814178338465613</v>
      </c>
      <c r="O38" s="11">
        <f t="shared" si="4"/>
        <v>10.829252548130723</v>
      </c>
      <c r="P38" s="20">
        <f t="shared" si="7"/>
        <v>-0.0505821474110103</v>
      </c>
    </row>
    <row r="39" spans="2:16" ht="15">
      <c r="B39" s="6">
        <v>2011</v>
      </c>
      <c r="C39" s="10">
        <f t="shared" si="5"/>
        <v>10.680669963916655</v>
      </c>
      <c r="D39" s="10">
        <f t="shared" si="5"/>
        <v>10.58138780671782</v>
      </c>
      <c r="E39" s="10">
        <f aca="true" t="shared" si="9" ref="E39:N39">E18*$E$78/E81</f>
        <v>10.43336067386938</v>
      </c>
      <c r="F39" s="10">
        <f t="shared" si="9"/>
        <v>10.39824840237078</v>
      </c>
      <c r="G39" s="10">
        <f t="shared" si="9"/>
        <v>10.364364901730509</v>
      </c>
      <c r="H39" s="10">
        <f t="shared" si="9"/>
        <v>10.327741704197893</v>
      </c>
      <c r="I39" s="10">
        <f t="shared" si="9"/>
        <v>10.250406008024278</v>
      </c>
      <c r="J39" s="10">
        <f t="shared" si="9"/>
        <v>10.193400262480548</v>
      </c>
      <c r="K39" s="10">
        <f t="shared" si="9"/>
        <v>10.14177842864636</v>
      </c>
      <c r="L39" s="10">
        <f t="shared" si="9"/>
        <v>11.619236505116808</v>
      </c>
      <c r="M39" s="10">
        <f t="shared" si="9"/>
        <v>11.570751189581733</v>
      </c>
      <c r="N39" s="10">
        <f t="shared" si="9"/>
        <v>11.489777240188712</v>
      </c>
      <c r="O39" s="11">
        <f t="shared" si="4"/>
        <v>10.670926923903457</v>
      </c>
      <c r="P39" s="20">
        <f t="shared" si="7"/>
        <v>-0.014620180250076054</v>
      </c>
    </row>
    <row r="40" spans="2:16" ht="15">
      <c r="B40" s="6">
        <v>2012</v>
      </c>
      <c r="C40" s="10">
        <f t="shared" si="5"/>
        <v>11.405756931302504</v>
      </c>
      <c r="D40" s="10">
        <f t="shared" si="5"/>
        <v>11.31166538196441</v>
      </c>
      <c r="E40" s="10">
        <f aca="true" t="shared" si="10" ref="E40:N40">E19*$E$78/E82</f>
        <v>11.20098571171</v>
      </c>
      <c r="F40" s="10">
        <f t="shared" si="10"/>
        <v>11.480569868168258</v>
      </c>
      <c r="G40" s="10">
        <f t="shared" si="10"/>
        <v>11.43576764429248</v>
      </c>
      <c r="H40" s="10">
        <f t="shared" si="10"/>
        <v>11.401386523069919</v>
      </c>
      <c r="I40" s="10">
        <f t="shared" si="10"/>
        <v>11.37122146480269</v>
      </c>
      <c r="J40" s="10">
        <f t="shared" si="10"/>
        <v>11.265904778453272</v>
      </c>
      <c r="K40" s="10">
        <f t="shared" si="10"/>
        <v>11.130721701432813</v>
      </c>
      <c r="L40" s="10">
        <f t="shared" si="10"/>
        <v>11.004376563062022</v>
      </c>
      <c r="M40" s="10">
        <f t="shared" si="10"/>
        <v>10.966004438628824</v>
      </c>
      <c r="N40" s="10">
        <f t="shared" si="10"/>
        <v>11.046802620750318</v>
      </c>
      <c r="O40" s="11">
        <f t="shared" si="4"/>
        <v>11.25176363563646</v>
      </c>
      <c r="P40" s="20">
        <f t="shared" si="7"/>
        <v>0.05443170175140999</v>
      </c>
    </row>
    <row r="41" spans="2:16" ht="15">
      <c r="B41" s="6">
        <v>2013</v>
      </c>
      <c r="C41" s="9">
        <f t="shared" si="5"/>
        <v>10.840615452278268</v>
      </c>
      <c r="D41" s="10">
        <f t="shared" si="5"/>
        <v>10.734122559889919</v>
      </c>
      <c r="E41" s="10">
        <f aca="true" t="shared" si="11" ref="E41:N41">E20*$E$78/E83</f>
        <v>10.663988105979465</v>
      </c>
      <c r="F41" s="10">
        <f t="shared" si="11"/>
        <v>10.616573090934352</v>
      </c>
      <c r="G41" s="10">
        <f t="shared" si="11"/>
        <v>10.58259029788228</v>
      </c>
      <c r="H41" s="10">
        <f t="shared" si="11"/>
        <v>10.536755756263602</v>
      </c>
      <c r="I41" s="10">
        <f t="shared" si="11"/>
        <v>10.45643339464745</v>
      </c>
      <c r="J41" s="10">
        <f t="shared" si="11"/>
        <v>11.016685039834202</v>
      </c>
      <c r="K41" s="10">
        <f t="shared" si="11"/>
        <v>10.868388543138357</v>
      </c>
      <c r="L41" s="10">
        <f t="shared" si="11"/>
        <v>10.779618229112883</v>
      </c>
      <c r="M41" s="10">
        <f t="shared" si="11"/>
        <v>10.757651768265093</v>
      </c>
      <c r="N41" s="10">
        <f t="shared" si="11"/>
        <v>10.835784235517039</v>
      </c>
      <c r="O41" s="11">
        <f t="shared" si="4"/>
        <v>10.724100539478576</v>
      </c>
      <c r="P41" s="20">
        <f t="shared" si="7"/>
        <v>-0.046896034545791165</v>
      </c>
    </row>
    <row r="42" spans="2:16" ht="15">
      <c r="B42" s="6">
        <v>2014</v>
      </c>
      <c r="C42" s="9">
        <f t="shared" si="5"/>
        <v>10.57774960783711</v>
      </c>
      <c r="D42" s="10">
        <f t="shared" si="5"/>
        <v>10.405342954385135</v>
      </c>
      <c r="E42" s="10">
        <f aca="true" t="shared" si="12" ref="E42:N42">E21*$E$78/E84</f>
        <v>10.344956203745426</v>
      </c>
      <c r="F42" s="10">
        <f t="shared" si="12"/>
        <v>11.292215459588181</v>
      </c>
      <c r="G42" s="10">
        <f t="shared" si="12"/>
        <v>11.256561193364853</v>
      </c>
      <c r="H42" s="10">
        <f t="shared" si="12"/>
        <v>11.21776872895859</v>
      </c>
      <c r="I42" s="10">
        <f t="shared" si="12"/>
        <v>11.134352840135282</v>
      </c>
      <c r="J42" s="10">
        <f t="shared" si="12"/>
        <v>11.051352645519172</v>
      </c>
      <c r="K42" s="10">
        <f t="shared" si="12"/>
        <v>11.54938806839868</v>
      </c>
      <c r="L42" s="10">
        <f t="shared" si="12"/>
        <v>11.481430750838</v>
      </c>
      <c r="M42" s="10">
        <f t="shared" si="12"/>
        <v>11.464774098073109</v>
      </c>
      <c r="N42" s="10">
        <f t="shared" si="12"/>
        <v>11.525805856926706</v>
      </c>
      <c r="O42" s="11">
        <f t="shared" si="4"/>
        <v>11.108474867314188</v>
      </c>
      <c r="P42" s="20">
        <f t="shared" si="7"/>
        <v>0.03584210409261046</v>
      </c>
    </row>
    <row r="43" spans="2:16" ht="15">
      <c r="B43" s="6">
        <v>2015</v>
      </c>
      <c r="C43" s="9">
        <f t="shared" si="5"/>
        <v>11.275834751803947</v>
      </c>
      <c r="D43" s="10">
        <f t="shared" si="5"/>
        <v>11.153297277258902</v>
      </c>
      <c r="E43" s="10">
        <f aca="true" t="shared" si="13" ref="E43:N43">E22*$E$78/E85</f>
        <v>11.658862959911179</v>
      </c>
      <c r="F43" s="10">
        <f t="shared" si="13"/>
        <v>11.593057935888268</v>
      </c>
      <c r="G43" s="10">
        <f t="shared" si="13"/>
        <v>11.536784858049547</v>
      </c>
      <c r="H43" s="10">
        <f t="shared" si="13"/>
        <v>11.485018254724045</v>
      </c>
      <c r="I43" s="10">
        <f t="shared" si="13"/>
        <v>11.347928138457984</v>
      </c>
      <c r="J43" s="10">
        <f t="shared" si="13"/>
        <v>11.215584093159803</v>
      </c>
      <c r="K43" s="10">
        <f t="shared" si="13"/>
        <v>11.13899132551771</v>
      </c>
      <c r="L43" s="10">
        <f t="shared" si="13"/>
        <v>11.072273022622955</v>
      </c>
      <c r="M43" s="10">
        <f t="shared" si="13"/>
        <v>11.025313084024686</v>
      </c>
      <c r="N43" s="10">
        <f t="shared" si="13"/>
        <v>11.086291359894219</v>
      </c>
      <c r="O43" s="11">
        <f aca="true" t="shared" si="14" ref="O43:O48">AVERAGE(C43:N43)</f>
        <v>11.29910308844277</v>
      </c>
      <c r="P43" s="20">
        <f aca="true" t="shared" si="15" ref="P43:P48">O43/O42-1</f>
        <v>0.017160611461568998</v>
      </c>
    </row>
    <row r="44" spans="2:16" ht="15">
      <c r="B44" s="6">
        <v>2016</v>
      </c>
      <c r="C44" s="9">
        <f t="shared" si="5"/>
        <v>10.821645273704469</v>
      </c>
      <c r="D44" s="10">
        <f t="shared" si="5"/>
        <v>10.651214752748562</v>
      </c>
      <c r="E44" s="10">
        <f aca="true" t="shared" si="16" ref="E44:N44">E23*$E$78/E86</f>
        <v>10.541881538330536</v>
      </c>
      <c r="F44" s="10">
        <f t="shared" si="16"/>
        <v>10.494006209028164</v>
      </c>
      <c r="G44" s="10">
        <f t="shared" si="16"/>
        <v>10.393701158114109</v>
      </c>
      <c r="H44" s="10">
        <f t="shared" si="16"/>
        <v>10.352310026627622</v>
      </c>
      <c r="I44" s="10">
        <f t="shared" si="16"/>
        <v>10.311886354154737</v>
      </c>
      <c r="J44" s="10">
        <f t="shared" si="16"/>
        <v>10.253418860959727</v>
      </c>
      <c r="K44" s="10">
        <f t="shared" si="16"/>
        <v>10.228204502516446</v>
      </c>
      <c r="L44" s="10">
        <f t="shared" si="16"/>
        <v>10.209374965508868</v>
      </c>
      <c r="M44" s="10">
        <f t="shared" si="16"/>
        <v>10.913316126078211</v>
      </c>
      <c r="N44" s="10">
        <f t="shared" si="16"/>
        <v>10.973186996769266</v>
      </c>
      <c r="O44" s="11">
        <f t="shared" si="14"/>
        <v>10.512012230378394</v>
      </c>
      <c r="P44" s="20">
        <f t="shared" si="15"/>
        <v>-0.06965958730560196</v>
      </c>
    </row>
    <row r="45" spans="2:16" ht="17.25" customHeight="1">
      <c r="B45" s="6">
        <v>2017</v>
      </c>
      <c r="C45" s="9">
        <f t="shared" si="5"/>
        <v>10.69498423842522</v>
      </c>
      <c r="D45" s="10">
        <f t="shared" si="5"/>
        <v>10.641918498839539</v>
      </c>
      <c r="E45" s="10">
        <f aca="true" t="shared" si="17" ref="E45:N45">E24*$E$78/E87</f>
        <v>10.570513190938057</v>
      </c>
      <c r="F45" s="10">
        <f t="shared" si="17"/>
        <v>10.547340481608472</v>
      </c>
      <c r="G45" s="10">
        <f t="shared" si="17"/>
        <v>10.53361021589277</v>
      </c>
      <c r="H45" s="10">
        <f t="shared" si="17"/>
        <v>10.51805096889736</v>
      </c>
      <c r="I45" s="10">
        <f t="shared" si="17"/>
        <v>10.484599366781778</v>
      </c>
      <c r="J45" s="10">
        <f t="shared" si="17"/>
        <v>10.404325695417171</v>
      </c>
      <c r="K45" s="10">
        <f t="shared" si="17"/>
        <v>10.348681121299139</v>
      </c>
      <c r="L45" s="10">
        <f t="shared" si="17"/>
        <v>10.301372180347654</v>
      </c>
      <c r="M45" s="10">
        <f t="shared" si="17"/>
        <v>11.227085597668765</v>
      </c>
      <c r="N45" s="10">
        <f t="shared" si="17"/>
        <v>11.260859082053745</v>
      </c>
      <c r="O45" s="11">
        <f t="shared" si="14"/>
        <v>10.627778386514139</v>
      </c>
      <c r="P45" s="20">
        <f t="shared" si="15"/>
        <v>0.011012749376489106</v>
      </c>
    </row>
    <row r="46" spans="2:16" ht="17.25" customHeight="1">
      <c r="B46" s="6">
        <v>2018</v>
      </c>
      <c r="C46" s="9">
        <f t="shared" si="5"/>
        <v>10.9634024270561</v>
      </c>
      <c r="D46" s="10">
        <f t="shared" si="5"/>
        <v>10.867914136138744</v>
      </c>
      <c r="E46" s="10">
        <f aca="true" t="shared" si="18" ref="E46:N46">E25*$E$78/E88</f>
        <v>10.837659934991427</v>
      </c>
      <c r="F46" s="10">
        <f t="shared" si="18"/>
        <v>10.830423974427255</v>
      </c>
      <c r="G46" s="10">
        <f t="shared" si="18"/>
        <v>10.743154152678462</v>
      </c>
      <c r="H46" s="10">
        <f t="shared" si="18"/>
        <v>10.638059355797413</v>
      </c>
      <c r="I46" s="10">
        <f t="shared" si="18"/>
        <v>10.575064382701203</v>
      </c>
      <c r="J46" s="10">
        <f t="shared" si="18"/>
        <v>10.504301445814098</v>
      </c>
      <c r="K46" s="10">
        <f t="shared" si="18"/>
        <v>11.167103476744652</v>
      </c>
      <c r="L46" s="10">
        <f t="shared" si="18"/>
        <v>11.141378337480749</v>
      </c>
      <c r="M46" s="10">
        <f t="shared" si="18"/>
        <v>11.10093776275305</v>
      </c>
      <c r="N46" s="10">
        <f t="shared" si="18"/>
        <v>11.143766372704729</v>
      </c>
      <c r="O46" s="11">
        <f t="shared" si="14"/>
        <v>10.876097146607322</v>
      </c>
      <c r="P46" s="20">
        <f t="shared" si="15"/>
        <v>0.02336506756748724</v>
      </c>
    </row>
    <row r="47" spans="2:16" ht="17.25" customHeight="1">
      <c r="B47" s="6">
        <v>2019</v>
      </c>
      <c r="C47" s="9">
        <f>C26*$E$78/C89</f>
        <v>10.907062886002814</v>
      </c>
      <c r="D47" s="10">
        <f aca="true" t="shared" si="19" ref="D47:N47">D26*$E$78/D89</f>
        <v>11.665826909635324</v>
      </c>
      <c r="E47" s="10">
        <f t="shared" si="19"/>
        <v>11.603149532014719</v>
      </c>
      <c r="F47" s="10">
        <f t="shared" si="19"/>
        <v>11.552420815307526</v>
      </c>
      <c r="G47" s="10">
        <f t="shared" si="19"/>
        <v>11.50684796819555</v>
      </c>
      <c r="H47" s="10">
        <f t="shared" si="19"/>
        <v>11.433626832173127</v>
      </c>
      <c r="I47" s="10">
        <f t="shared" si="19"/>
        <v>11.346982191129076</v>
      </c>
      <c r="J47" s="10">
        <f t="shared" si="19"/>
        <v>12.16400834690678</v>
      </c>
      <c r="K47" s="10">
        <f t="shared" si="19"/>
        <v>12.101588415672653</v>
      </c>
      <c r="L47" s="10">
        <f t="shared" si="19"/>
        <v>12.011228931384142</v>
      </c>
      <c r="M47" s="10">
        <f t="shared" si="19"/>
        <v>11.960955420493475</v>
      </c>
      <c r="N47" s="10">
        <f t="shared" si="19"/>
        <v>11.964490329986281</v>
      </c>
      <c r="O47" s="11">
        <f t="shared" si="14"/>
        <v>11.684849048241789</v>
      </c>
      <c r="P47" s="20">
        <f t="shared" si="15"/>
        <v>0.0743604889449474</v>
      </c>
    </row>
    <row r="48" spans="2:16" ht="17.25" customHeight="1">
      <c r="B48" s="6">
        <v>2020</v>
      </c>
      <c r="C48" s="9">
        <f>C27*$E$78/C90</f>
        <v>11.719162574389998</v>
      </c>
      <c r="D48" s="10">
        <f aca="true" t="shared" si="20" ref="D48:I48">D27*$E$78/D90</f>
        <v>11.647793357599573</v>
      </c>
      <c r="E48" s="10">
        <f t="shared" si="20"/>
        <v>11.49456192879905</v>
      </c>
      <c r="F48" s="10">
        <f t="shared" si="20"/>
        <v>12.079991648666809</v>
      </c>
      <c r="G48" s="10">
        <f t="shared" si="20"/>
        <v>12.012001291537388</v>
      </c>
      <c r="H48" s="10">
        <f t="shared" si="20"/>
        <v>12.009785055136733</v>
      </c>
      <c r="I48" s="10">
        <f t="shared" si="20"/>
        <v>11.94422404676198</v>
      </c>
      <c r="J48" s="10">
        <f>J27*$E$78/J90</f>
        <v>11.876123882291752</v>
      </c>
      <c r="K48" s="10">
        <f>K27*$E$78/K90</f>
        <v>12.373840194554356</v>
      </c>
      <c r="L48" s="10">
        <f>L27*$E$78/L90</f>
        <v>12.302469811312513</v>
      </c>
      <c r="M48" s="10">
        <f>M27*$E$78/M90</f>
        <v>12.267643677944159</v>
      </c>
      <c r="N48" s="10">
        <f>N27*$E$78/N90</f>
        <v>12.290839150616634</v>
      </c>
      <c r="O48" s="11">
        <f t="shared" si="14"/>
        <v>12.00153638496758</v>
      </c>
      <c r="P48" s="20">
        <f t="shared" si="15"/>
        <v>0.027102390062406778</v>
      </c>
    </row>
    <row r="49" spans="2:16" ht="17.25" customHeight="1" thickBot="1">
      <c r="B49" s="7">
        <v>2021</v>
      </c>
      <c r="C49" s="12">
        <f>C28*$E$78/C91</f>
        <v>12.096965308726451</v>
      </c>
      <c r="D49" s="13">
        <f>D28*$E$78/D91</f>
        <v>11.998084379373644</v>
      </c>
      <c r="E49" s="13">
        <f>E28*$E$78/E91</f>
        <v>11.924717626234868</v>
      </c>
      <c r="F49" s="13">
        <f>F28*$E$78/F91</f>
        <v>12.183258449713879</v>
      </c>
      <c r="G49" s="13">
        <f>G28*$E$78/G91</f>
        <v>12.127915938910506</v>
      </c>
      <c r="H49" s="13"/>
      <c r="I49" s="13"/>
      <c r="J49" s="13"/>
      <c r="K49" s="13"/>
      <c r="L49" s="13"/>
      <c r="M49" s="13"/>
      <c r="N49" s="13"/>
      <c r="O49" s="14"/>
      <c r="P49" s="21"/>
    </row>
    <row r="50" spans="2:16" ht="15">
      <c r="B50" s="19" t="s">
        <v>28</v>
      </c>
      <c r="P50" s="22"/>
    </row>
    <row r="51" spans="15:16" ht="15">
      <c r="O51" s="41"/>
      <c r="P51" s="22"/>
    </row>
    <row r="52" spans="13:16" ht="15">
      <c r="M52" s="42"/>
      <c r="N52" s="42"/>
      <c r="O52" s="41"/>
      <c r="P52" s="22"/>
    </row>
    <row r="53" spans="14:16" ht="15.75" thickBot="1">
      <c r="N53" s="42"/>
      <c r="P53" s="22"/>
    </row>
    <row r="54" spans="6:16" s="43" customFormat="1" ht="30" customHeight="1" thickBot="1">
      <c r="F54" s="57" t="s">
        <v>24</v>
      </c>
      <c r="G54" s="58"/>
      <c r="H54" s="58"/>
      <c r="I54" s="58"/>
      <c r="J54" s="59"/>
      <c r="L54" s="57" t="s">
        <v>25</v>
      </c>
      <c r="M54" s="58"/>
      <c r="N54" s="45">
        <f>MAX('Listado de Datos'!$C$14:$C$5813)</f>
        <v>44317</v>
      </c>
      <c r="O54" s="46">
        <f>VLOOKUP(N54,'Listado de Datos'!$C$14:$F$5813,4,FALSE)</f>
        <v>231.15</v>
      </c>
      <c r="P54" s="44"/>
    </row>
    <row r="55" spans="2:16" ht="15.75" thickBot="1">
      <c r="B55" t="s">
        <v>15</v>
      </c>
      <c r="P55" s="22"/>
    </row>
    <row r="56" spans="2:16" ht="15.75" thickBot="1">
      <c r="B56" s="3" t="s">
        <v>0</v>
      </c>
      <c r="C56" s="18" t="s">
        <v>1</v>
      </c>
      <c r="D56" s="18" t="s">
        <v>2</v>
      </c>
      <c r="E56" s="18" t="s">
        <v>3</v>
      </c>
      <c r="F56" s="18" t="s">
        <v>4</v>
      </c>
      <c r="G56" s="18" t="s">
        <v>5</v>
      </c>
      <c r="H56" s="18" t="s">
        <v>6</v>
      </c>
      <c r="I56" s="18" t="s">
        <v>7</v>
      </c>
      <c r="J56" s="18" t="s">
        <v>8</v>
      </c>
      <c r="K56" s="18" t="s">
        <v>9</v>
      </c>
      <c r="L56" s="18" t="s">
        <v>10</v>
      </c>
      <c r="M56" s="18" t="s">
        <v>11</v>
      </c>
      <c r="N56" s="18" t="s">
        <v>12</v>
      </c>
      <c r="O56" s="5" t="s">
        <v>14</v>
      </c>
      <c r="P56" s="23" t="s">
        <v>13</v>
      </c>
    </row>
    <row r="57" spans="2:16" ht="15">
      <c r="B57" s="6">
        <v>2008</v>
      </c>
      <c r="C57" s="10"/>
      <c r="D57" s="10"/>
      <c r="E57" s="10">
        <f aca="true" t="shared" si="21" ref="E57:N57">E15*$O$54/E78</f>
        <v>36.12327148429726</v>
      </c>
      <c r="F57" s="10">
        <f t="shared" si="21"/>
        <v>36.00432236372293</v>
      </c>
      <c r="G57" s="10">
        <f t="shared" si="21"/>
        <v>35.69279279084402</v>
      </c>
      <c r="H57" s="10">
        <f t="shared" si="21"/>
        <v>35.240950198042874</v>
      </c>
      <c r="I57" s="10">
        <f t="shared" si="21"/>
        <v>35.084275312173816</v>
      </c>
      <c r="J57" s="10">
        <f t="shared" si="21"/>
        <v>34.73115</v>
      </c>
      <c r="K57" s="10">
        <f t="shared" si="21"/>
        <v>34.52371702742801</v>
      </c>
      <c r="L57" s="10">
        <f t="shared" si="21"/>
        <v>33.08637839349359</v>
      </c>
      <c r="M57" s="10">
        <f t="shared" si="21"/>
        <v>33.02480905016318</v>
      </c>
      <c r="N57" s="10">
        <f t="shared" si="21"/>
        <v>32.72039235629382</v>
      </c>
      <c r="O57" s="8">
        <f aca="true" t="shared" si="22" ref="O57:O63">AVERAGE(C57:N57)</f>
        <v>34.623205897645946</v>
      </c>
      <c r="P57" s="24"/>
    </row>
    <row r="58" spans="2:16" ht="15">
      <c r="B58" s="6">
        <v>2009</v>
      </c>
      <c r="C58" s="10">
        <f aca="true" t="shared" si="23" ref="C58:D69">C16*$O$54/C79</f>
        <v>32.46354701450893</v>
      </c>
      <c r="D58" s="10">
        <f t="shared" si="23"/>
        <v>32.55073648724262</v>
      </c>
      <c r="E58" s="10">
        <f aca="true" t="shared" si="24" ref="E58:N58">E16*$O$54/E79</f>
        <v>32.30251513104316</v>
      </c>
      <c r="F58" s="10">
        <f t="shared" si="24"/>
        <v>32.31567395289412</v>
      </c>
      <c r="G58" s="10">
        <f t="shared" si="24"/>
        <v>32.18456621362446</v>
      </c>
      <c r="H58" s="10">
        <f t="shared" si="24"/>
        <v>31.82306056489552</v>
      </c>
      <c r="I58" s="10">
        <f t="shared" si="24"/>
        <v>31.511633098006644</v>
      </c>
      <c r="J58" s="10">
        <f t="shared" si="24"/>
        <v>31.12831818749331</v>
      </c>
      <c r="K58" s="10">
        <f t="shared" si="24"/>
        <v>31.056308055733506</v>
      </c>
      <c r="L58" s="10">
        <f t="shared" si="24"/>
        <v>31.059624265883606</v>
      </c>
      <c r="M58" s="10">
        <f t="shared" si="24"/>
        <v>31.041945990893243</v>
      </c>
      <c r="N58" s="10">
        <f t="shared" si="24"/>
        <v>30.896864488545837</v>
      </c>
      <c r="O58" s="11">
        <f t="shared" si="22"/>
        <v>31.694566120897075</v>
      </c>
      <c r="P58" s="20">
        <f aca="true" t="shared" si="25" ref="P58:P63">O58/O57-1</f>
        <v>-0.08458603704713519</v>
      </c>
    </row>
    <row r="59" spans="2:16" ht="15">
      <c r="B59" s="6">
        <v>2010</v>
      </c>
      <c r="C59" s="10">
        <f t="shared" si="23"/>
        <v>30.610732232434138</v>
      </c>
      <c r="D59" s="10">
        <f t="shared" si="23"/>
        <v>30.44094550163957</v>
      </c>
      <c r="E59" s="10">
        <f aca="true" t="shared" si="26" ref="E59:N59">E17*$O$54/E80</f>
        <v>30.15481870723616</v>
      </c>
      <c r="F59" s="10">
        <f t="shared" si="26"/>
        <v>30.101767696367588</v>
      </c>
      <c r="G59" s="10">
        <f t="shared" si="26"/>
        <v>30.054077621835713</v>
      </c>
      <c r="H59" s="10">
        <f t="shared" si="26"/>
        <v>29.96943860116083</v>
      </c>
      <c r="I59" s="10">
        <f t="shared" si="26"/>
        <v>29.64767926307206</v>
      </c>
      <c r="J59" s="10">
        <f t="shared" si="26"/>
        <v>29.297302123552118</v>
      </c>
      <c r="K59" s="10">
        <f t="shared" si="26"/>
        <v>30.378421018276764</v>
      </c>
      <c r="L59" s="10">
        <f t="shared" si="26"/>
        <v>30.18442591299142</v>
      </c>
      <c r="M59" s="10">
        <f t="shared" si="26"/>
        <v>30.207534184335785</v>
      </c>
      <c r="N59" s="10">
        <f t="shared" si="26"/>
        <v>30.049500000000002</v>
      </c>
      <c r="O59" s="11">
        <f t="shared" si="22"/>
        <v>30.091386905241844</v>
      </c>
      <c r="P59" s="20">
        <f t="shared" si="25"/>
        <v>-0.050582147411010414</v>
      </c>
    </row>
    <row r="60" spans="2:16" ht="15">
      <c r="B60" s="6">
        <v>2011</v>
      </c>
      <c r="C60" s="10">
        <f t="shared" si="23"/>
        <v>29.678518518518523</v>
      </c>
      <c r="D60" s="10">
        <f t="shared" si="23"/>
        <v>29.40264187866928</v>
      </c>
      <c r="E60" s="10">
        <f aca="true" t="shared" si="27" ref="E60:N60">E18*$O$54/E81</f>
        <v>28.991316931982634</v>
      </c>
      <c r="F60" s="10">
        <f t="shared" si="27"/>
        <v>28.893750000000004</v>
      </c>
      <c r="G60" s="10">
        <f t="shared" si="27"/>
        <v>28.799597469810237</v>
      </c>
      <c r="H60" s="10">
        <f t="shared" si="27"/>
        <v>28.697832107726104</v>
      </c>
      <c r="I60" s="10">
        <f t="shared" si="27"/>
        <v>28.482938388625595</v>
      </c>
      <c r="J60" s="10">
        <f t="shared" si="27"/>
        <v>28.324535771514753</v>
      </c>
      <c r="K60" s="10">
        <f t="shared" si="27"/>
        <v>28.181093500890935</v>
      </c>
      <c r="L60" s="10">
        <f t="shared" si="27"/>
        <v>32.28652574727628</v>
      </c>
      <c r="M60" s="10">
        <f t="shared" si="27"/>
        <v>32.15179896142433</v>
      </c>
      <c r="N60" s="10">
        <f t="shared" si="27"/>
        <v>31.9267955801105</v>
      </c>
      <c r="O60" s="11">
        <f t="shared" si="22"/>
        <v>29.65144540471243</v>
      </c>
      <c r="P60" s="20">
        <f t="shared" si="25"/>
        <v>-0.014620180250076054</v>
      </c>
    </row>
    <row r="61" spans="2:16" ht="15">
      <c r="B61" s="6">
        <v>2012</v>
      </c>
      <c r="C61" s="10">
        <f t="shared" si="23"/>
        <v>31.693327239488116</v>
      </c>
      <c r="D61" s="10">
        <f t="shared" si="23"/>
        <v>31.431873810171336</v>
      </c>
      <c r="E61" s="10">
        <f aca="true" t="shared" si="28" ref="E61:N61">E19*$O$54/E82</f>
        <v>31.12432675044883</v>
      </c>
      <c r="F61" s="10">
        <f t="shared" si="28"/>
        <v>31.901210934021904</v>
      </c>
      <c r="G61" s="10">
        <f t="shared" si="28"/>
        <v>31.776718403547676</v>
      </c>
      <c r="H61" s="10">
        <f t="shared" si="28"/>
        <v>31.68118312848174</v>
      </c>
      <c r="I61" s="10">
        <f t="shared" si="28"/>
        <v>31.597363083164304</v>
      </c>
      <c r="J61" s="10">
        <f t="shared" si="28"/>
        <v>31.304718217562257</v>
      </c>
      <c r="K61" s="10">
        <f t="shared" si="28"/>
        <v>30.929083218232044</v>
      </c>
      <c r="L61" s="10">
        <f t="shared" si="28"/>
        <v>30.578006315609798</v>
      </c>
      <c r="M61" s="10">
        <f t="shared" si="28"/>
        <v>30.47138118727675</v>
      </c>
      <c r="N61" s="10">
        <f t="shared" si="28"/>
        <v>30.69589616175463</v>
      </c>
      <c r="O61" s="11">
        <f t="shared" si="22"/>
        <v>31.265424037479946</v>
      </c>
      <c r="P61" s="20">
        <f t="shared" si="25"/>
        <v>0.05443170175140977</v>
      </c>
    </row>
    <row r="62" spans="2:16" ht="15">
      <c r="B62" s="6">
        <v>2013</v>
      </c>
      <c r="C62" s="10">
        <f t="shared" si="23"/>
        <v>30.12296115688583</v>
      </c>
      <c r="D62" s="10">
        <f t="shared" si="23"/>
        <v>29.827047952047952</v>
      </c>
      <c r="E62" s="10">
        <f aca="true" t="shared" si="29" ref="E62:N62">E20*$O$54/E83</f>
        <v>29.632164419816394</v>
      </c>
      <c r="F62" s="10">
        <f t="shared" si="29"/>
        <v>29.500411692054346</v>
      </c>
      <c r="G62" s="10">
        <f t="shared" si="29"/>
        <v>29.40598325673014</v>
      </c>
      <c r="H62" s="10">
        <f t="shared" si="29"/>
        <v>29.278622211326308</v>
      </c>
      <c r="I62" s="10">
        <f t="shared" si="29"/>
        <v>29.055429405563217</v>
      </c>
      <c r="J62" s="10">
        <f t="shared" si="29"/>
        <v>30.612208042379002</v>
      </c>
      <c r="K62" s="10">
        <f t="shared" si="29"/>
        <v>30.200134610816374</v>
      </c>
      <c r="L62" s="10">
        <f t="shared" si="29"/>
        <v>29.953467368255712</v>
      </c>
      <c r="M62" s="10">
        <f t="shared" si="29"/>
        <v>29.892428873736186</v>
      </c>
      <c r="N62" s="10">
        <f t="shared" si="29"/>
        <v>30.109536591142337</v>
      </c>
      <c r="O62" s="11">
        <f t="shared" si="22"/>
        <v>29.799199631729483</v>
      </c>
      <c r="P62" s="20">
        <f t="shared" si="25"/>
        <v>-0.04689603454579094</v>
      </c>
    </row>
    <row r="63" spans="2:16" ht="15">
      <c r="B63" s="6">
        <v>2014</v>
      </c>
      <c r="C63" s="10">
        <f t="shared" si="23"/>
        <v>29.392532367447597</v>
      </c>
      <c r="D63" s="10">
        <f t="shared" si="23"/>
        <v>28.913463725267228</v>
      </c>
      <c r="E63" s="10">
        <f aca="true" t="shared" si="30" ref="E63:N63">E21*$O$54/E84</f>
        <v>28.745666264697014</v>
      </c>
      <c r="F63" s="10">
        <f t="shared" si="30"/>
        <v>31.377828054298643</v>
      </c>
      <c r="G63" s="10">
        <f t="shared" si="30"/>
        <v>31.278755074424893</v>
      </c>
      <c r="H63" s="10">
        <f t="shared" si="30"/>
        <v>31.17096194186395</v>
      </c>
      <c r="I63" s="10">
        <f t="shared" si="30"/>
        <v>30.93917311124331</v>
      </c>
      <c r="J63" s="10">
        <f t="shared" si="30"/>
        <v>30.70853937559967</v>
      </c>
      <c r="K63" s="10">
        <f t="shared" si="30"/>
        <v>32.09243697478992</v>
      </c>
      <c r="L63" s="10">
        <f t="shared" si="30"/>
        <v>31.903603080052306</v>
      </c>
      <c r="M63" s="10">
        <f t="shared" si="30"/>
        <v>31.857319019294938</v>
      </c>
      <c r="N63" s="10">
        <f t="shared" si="30"/>
        <v>32.026908772697446</v>
      </c>
      <c r="O63" s="11">
        <f t="shared" si="22"/>
        <v>30.867265646806405</v>
      </c>
      <c r="P63" s="20">
        <f t="shared" si="25"/>
        <v>0.03584210409261024</v>
      </c>
    </row>
    <row r="64" spans="2:16" ht="15">
      <c r="B64" s="6">
        <v>2015</v>
      </c>
      <c r="C64" s="9">
        <f t="shared" si="23"/>
        <v>31.33231076549904</v>
      </c>
      <c r="D64" s="10">
        <f t="shared" si="23"/>
        <v>30.99181426857667</v>
      </c>
      <c r="E64" s="10">
        <f aca="true" t="shared" si="31" ref="E64:N64">E22*$O$54/E85</f>
        <v>32.39663629992992</v>
      </c>
      <c r="F64" s="10">
        <f t="shared" si="31"/>
        <v>32.21378301163682</v>
      </c>
      <c r="G64" s="10">
        <f t="shared" si="31"/>
        <v>32.057416267942585</v>
      </c>
      <c r="H64" s="10">
        <f t="shared" si="31"/>
        <v>31.91357172442358</v>
      </c>
      <c r="I64" s="10">
        <f t="shared" si="31"/>
        <v>31.532637609985674</v>
      </c>
      <c r="J64" s="10">
        <f t="shared" si="31"/>
        <v>31.16489146555211</v>
      </c>
      <c r="K64" s="10">
        <f t="shared" si="31"/>
        <v>30.952062131762183</v>
      </c>
      <c r="L64" s="10">
        <f t="shared" si="31"/>
        <v>30.76667110342074</v>
      </c>
      <c r="M64" s="10">
        <f t="shared" si="31"/>
        <v>30.63618290258449</v>
      </c>
      <c r="N64" s="10">
        <f t="shared" si="31"/>
        <v>30.80562404211368</v>
      </c>
      <c r="O64" s="11">
        <f aca="true" t="shared" si="32" ref="O64:O69">AVERAGE(C64:N64)</f>
        <v>31.396966799452287</v>
      </c>
      <c r="P64" s="20">
        <f aca="true" t="shared" si="33" ref="P64:P69">O64/O63-1</f>
        <v>0.017160611461568998</v>
      </c>
    </row>
    <row r="65" spans="2:16" ht="15">
      <c r="B65" s="6">
        <v>2016</v>
      </c>
      <c r="C65" s="9">
        <f t="shared" si="23"/>
        <v>30.070248471445296</v>
      </c>
      <c r="D65" s="10">
        <f t="shared" si="23"/>
        <v>29.596670934699105</v>
      </c>
      <c r="E65" s="10">
        <f aca="true" t="shared" si="34" ref="E65:N65">E23*$O$54/E86</f>
        <v>29.292865289570397</v>
      </c>
      <c r="F65" s="10">
        <f t="shared" si="34"/>
        <v>29.15983348050965</v>
      </c>
      <c r="G65" s="10">
        <f t="shared" si="34"/>
        <v>28.881114512400824</v>
      </c>
      <c r="H65" s="10">
        <f t="shared" si="34"/>
        <v>28.76610042934478</v>
      </c>
      <c r="I65" s="10">
        <f t="shared" si="34"/>
        <v>28.653774637411676</v>
      </c>
      <c r="J65" s="10">
        <f t="shared" si="34"/>
        <v>28.491310242820166</v>
      </c>
      <c r="K65" s="10">
        <f t="shared" si="34"/>
        <v>28.421246772408704</v>
      </c>
      <c r="L65" s="10">
        <f t="shared" si="34"/>
        <v>28.368924889543443</v>
      </c>
      <c r="M65" s="10">
        <f t="shared" si="34"/>
        <v>30.324975478175574</v>
      </c>
      <c r="N65" s="10">
        <f t="shared" si="34"/>
        <v>30.491339456327438</v>
      </c>
      <c r="O65" s="11">
        <f t="shared" si="32"/>
        <v>29.20986704955476</v>
      </c>
      <c r="P65" s="20">
        <f t="shared" si="33"/>
        <v>-0.06965958730560173</v>
      </c>
    </row>
    <row r="66" spans="2:16" ht="17.25" customHeight="1">
      <c r="B66" s="6">
        <v>2017</v>
      </c>
      <c r="C66" s="9">
        <f t="shared" si="23"/>
        <v>29.71829378191649</v>
      </c>
      <c r="D66" s="10">
        <f t="shared" si="23"/>
        <v>29.57083931133429</v>
      </c>
      <c r="E66" s="10">
        <f aca="true" t="shared" si="35" ref="E66:G69">E24*$O$54/E87</f>
        <v>29.372424440353896</v>
      </c>
      <c r="F66" s="10">
        <f t="shared" si="35"/>
        <v>29.30803412726626</v>
      </c>
      <c r="G66" s="10">
        <f t="shared" si="35"/>
        <v>29.26988165680473</v>
      </c>
      <c r="H66" s="10">
        <f aca="true" t="shared" si="36" ref="H66:M66">H24*$O$54/H87</f>
        <v>29.226646971935004</v>
      </c>
      <c r="I66" s="10">
        <f t="shared" si="36"/>
        <v>29.133694563873018</v>
      </c>
      <c r="J66" s="10">
        <f t="shared" si="36"/>
        <v>28.91063705435418</v>
      </c>
      <c r="K66" s="10">
        <f t="shared" si="36"/>
        <v>28.75601674223927</v>
      </c>
      <c r="L66" s="10">
        <f t="shared" si="36"/>
        <v>28.624558763960415</v>
      </c>
      <c r="M66" s="10">
        <f t="shared" si="36"/>
        <v>31.196850847848655</v>
      </c>
      <c r="N66" s="10">
        <f>N24*$O$54/N87</f>
        <v>31.290697674418603</v>
      </c>
      <c r="O66" s="11">
        <f t="shared" si="32"/>
        <v>29.531547994692065</v>
      </c>
      <c r="P66" s="20">
        <f t="shared" si="33"/>
        <v>0.011012749376488884</v>
      </c>
    </row>
    <row r="67" spans="2:16" ht="17.25" customHeight="1">
      <c r="B67" s="6">
        <v>2018</v>
      </c>
      <c r="C67" s="9">
        <f t="shared" si="23"/>
        <v>30.464150943396223</v>
      </c>
      <c r="D67" s="10">
        <f t="shared" si="23"/>
        <v>30.198816369828595</v>
      </c>
      <c r="E67" s="10">
        <f t="shared" si="35"/>
        <v>30.11474862201436</v>
      </c>
      <c r="F67" s="10">
        <f t="shared" si="35"/>
        <v>30.09464196294442</v>
      </c>
      <c r="G67" s="10">
        <f t="shared" si="35"/>
        <v>29.852144158066118</v>
      </c>
      <c r="H67" s="10">
        <f aca="true" t="shared" si="37" ref="H67:N67">H25*$O$54/H88</f>
        <v>29.560115859656793</v>
      </c>
      <c r="I67" s="10">
        <f t="shared" si="37"/>
        <v>29.385070896941382</v>
      </c>
      <c r="J67" s="10">
        <f t="shared" si="37"/>
        <v>29.188440990772218</v>
      </c>
      <c r="K67" s="10">
        <f t="shared" si="37"/>
        <v>31.03017773720668</v>
      </c>
      <c r="L67" s="10">
        <f t="shared" si="37"/>
        <v>30.958694953391195</v>
      </c>
      <c r="M67" s="10">
        <f t="shared" si="37"/>
        <v>30.84632219493968</v>
      </c>
      <c r="N67" s="10">
        <f t="shared" si="37"/>
        <v>30.965330618368878</v>
      </c>
      <c r="O67" s="11">
        <f t="shared" si="32"/>
        <v>30.221554608960545</v>
      </c>
      <c r="P67" s="20">
        <f t="shared" si="33"/>
        <v>0.023365067567487463</v>
      </c>
    </row>
    <row r="68" spans="2:16" ht="17.25" customHeight="1">
      <c r="B68" s="6">
        <v>2019</v>
      </c>
      <c r="C68" s="9">
        <f t="shared" si="23"/>
        <v>30.307599517490956</v>
      </c>
      <c r="D68" s="10">
        <f t="shared" si="23"/>
        <v>32.41598711889056</v>
      </c>
      <c r="E68" s="10">
        <f t="shared" si="35"/>
        <v>32.24182466291264</v>
      </c>
      <c r="F68" s="10">
        <f t="shared" si="35"/>
        <v>32.1008641086308</v>
      </c>
      <c r="G68" s="10">
        <f t="shared" si="35"/>
        <v>31.974230237204775</v>
      </c>
      <c r="H68" s="10">
        <f aca="true" t="shared" si="38" ref="H68:N69">H26*$O$54/H89</f>
        <v>31.770769700671963</v>
      </c>
      <c r="I68" s="10">
        <f t="shared" si="38"/>
        <v>31.53000909366475</v>
      </c>
      <c r="J68" s="10">
        <f t="shared" si="38"/>
        <v>33.80029045019781</v>
      </c>
      <c r="K68" s="10">
        <f t="shared" si="38"/>
        <v>33.626843363889996</v>
      </c>
      <c r="L68" s="10">
        <f t="shared" si="38"/>
        <v>33.37576027295653</v>
      </c>
      <c r="M68" s="10">
        <f t="shared" si="38"/>
        <v>33.23606460508174</v>
      </c>
      <c r="N68" s="10">
        <f t="shared" si="38"/>
        <v>33.24588710471875</v>
      </c>
      <c r="O68" s="11">
        <f t="shared" si="32"/>
        <v>32.46884418635927</v>
      </c>
      <c r="P68" s="20">
        <f t="shared" si="33"/>
        <v>0.07436048894494696</v>
      </c>
    </row>
    <row r="69" spans="2:16" ht="17.25" customHeight="1">
      <c r="B69" s="6">
        <v>2020</v>
      </c>
      <c r="C69" s="9">
        <f t="shared" si="23"/>
        <v>32.564191634100446</v>
      </c>
      <c r="D69" s="10">
        <f t="shared" si="23"/>
        <v>32.365877049966436</v>
      </c>
      <c r="E69" s="10">
        <f t="shared" si="35"/>
        <v>31.94009085746735</v>
      </c>
      <c r="F69" s="10">
        <f t="shared" si="35"/>
        <v>33.56683214252575</v>
      </c>
      <c r="G69" s="10">
        <f t="shared" si="35"/>
        <v>33.37790644030264</v>
      </c>
      <c r="H69" s="10">
        <f t="shared" si="38"/>
        <v>33.371748154981546</v>
      </c>
      <c r="I69" s="10">
        <f t="shared" si="38"/>
        <v>33.189572916188816</v>
      </c>
      <c r="J69" s="10">
        <f t="shared" si="38"/>
        <v>33.00034209085933</v>
      </c>
      <c r="K69" s="10">
        <f t="shared" si="38"/>
        <v>34.38335297316897</v>
      </c>
      <c r="L69" s="10">
        <f t="shared" si="38"/>
        <v>34.18503514780101</v>
      </c>
      <c r="M69" s="10">
        <f t="shared" si="38"/>
        <v>34.088263311615364</v>
      </c>
      <c r="N69" s="10">
        <f t="shared" si="38"/>
        <v>34.15271687750416</v>
      </c>
      <c r="O69" s="11">
        <f t="shared" si="32"/>
        <v>33.34882746637348</v>
      </c>
      <c r="P69" s="20">
        <f t="shared" si="33"/>
        <v>0.027102390062406556</v>
      </c>
    </row>
    <row r="70" spans="2:16" ht="17.25" customHeight="1" thickBot="1">
      <c r="B70" s="7">
        <v>2021</v>
      </c>
      <c r="C70" s="12">
        <f>C28*$O$54/C91</f>
        <v>33.61399707563472</v>
      </c>
      <c r="D70" s="13">
        <f>D28*$O$54/D91</f>
        <v>33.339235332893864</v>
      </c>
      <c r="E70" s="13">
        <f>E28*$O$54/E91</f>
        <v>33.135370168158985</v>
      </c>
      <c r="F70" s="13">
        <f>F28*$O$54/F91</f>
        <v>33.85378096479792</v>
      </c>
      <c r="G70" s="13">
        <f>G28*$O$54/G91</f>
        <v>33.7</v>
      </c>
      <c r="H70" s="13"/>
      <c r="I70" s="13"/>
      <c r="J70" s="13"/>
      <c r="K70" s="13"/>
      <c r="L70" s="13"/>
      <c r="M70" s="13"/>
      <c r="N70" s="13"/>
      <c r="O70" s="14"/>
      <c r="P70" s="21"/>
    </row>
    <row r="71" spans="2:16" ht="15">
      <c r="B71" s="19" t="s">
        <v>28</v>
      </c>
      <c r="P71" s="22"/>
    </row>
    <row r="72" spans="15:16" ht="15">
      <c r="O72" s="41"/>
      <c r="P72" s="22"/>
    </row>
    <row r="73" spans="13:16" ht="15">
      <c r="M73" s="42"/>
      <c r="N73" s="42"/>
      <c r="O73" s="41"/>
      <c r="P73" s="22"/>
    </row>
    <row r="74" spans="14:16" ht="15.75" thickBot="1">
      <c r="N74" s="42"/>
      <c r="P74" s="22"/>
    </row>
    <row r="75" spans="6:16" ht="15.75" thickBot="1">
      <c r="F75" s="54" t="s">
        <v>29</v>
      </c>
      <c r="G75" s="55"/>
      <c r="H75" s="55"/>
      <c r="I75" s="55"/>
      <c r="J75" s="56"/>
      <c r="P75" s="22"/>
    </row>
    <row r="76" spans="2:16" ht="15.75" thickBot="1">
      <c r="B76" t="s">
        <v>15</v>
      </c>
      <c r="P76" s="22"/>
    </row>
    <row r="77" spans="2:16" ht="15.75" thickBot="1">
      <c r="B77" s="3" t="s">
        <v>0</v>
      </c>
      <c r="C77" s="17" t="s">
        <v>1</v>
      </c>
      <c r="D77" s="17" t="s">
        <v>2</v>
      </c>
      <c r="E77" s="17" t="s">
        <v>3</v>
      </c>
      <c r="F77" s="17" t="s">
        <v>4</v>
      </c>
      <c r="G77" s="17" t="s">
        <v>5</v>
      </c>
      <c r="H77" s="17" t="s">
        <v>6</v>
      </c>
      <c r="I77" s="17" t="s">
        <v>7</v>
      </c>
      <c r="J77" s="17" t="s">
        <v>8</v>
      </c>
      <c r="K77" s="17" t="s">
        <v>9</v>
      </c>
      <c r="L77" s="17" t="s">
        <v>10</v>
      </c>
      <c r="M77" s="17" t="s">
        <v>11</v>
      </c>
      <c r="N77" s="17" t="s">
        <v>12</v>
      </c>
      <c r="O77" s="5" t="s">
        <v>14</v>
      </c>
      <c r="P77" s="23" t="s">
        <v>13</v>
      </c>
    </row>
    <row r="78" spans="2:16" ht="15">
      <c r="B78" s="6">
        <v>2008</v>
      </c>
      <c r="C78" s="9"/>
      <c r="D78" s="10"/>
      <c r="E78" s="10">
        <v>83.18598721896626</v>
      </c>
      <c r="F78" s="10">
        <v>83.46081255587563</v>
      </c>
      <c r="G78" s="10">
        <v>84.18926525611735</v>
      </c>
      <c r="H78" s="10">
        <v>85.26869971193007</v>
      </c>
      <c r="I78" s="10">
        <v>85.64948180523824</v>
      </c>
      <c r="J78" s="10">
        <v>86.52031389689084</v>
      </c>
      <c r="K78" s="10">
        <v>87.04016423297242</v>
      </c>
      <c r="L78" s="10">
        <v>87.32823416443165</v>
      </c>
      <c r="M78" s="10">
        <v>87.49104334293565</v>
      </c>
      <c r="N78" s="10">
        <v>88.30502301248303</v>
      </c>
      <c r="O78" s="8">
        <f aca="true" t="shared" si="39" ref="O78:O84">AVERAGE(C78:N78)</f>
        <v>85.84390251978412</v>
      </c>
      <c r="P78" s="24"/>
    </row>
    <row r="79" spans="2:16" ht="15">
      <c r="B79" s="6">
        <v>2009</v>
      </c>
      <c r="C79" s="9">
        <v>89.00367537498758</v>
      </c>
      <c r="D79" s="10">
        <v>88.7652726730903</v>
      </c>
      <c r="E79" s="10">
        <v>89.44736929240754</v>
      </c>
      <c r="F79" s="10">
        <v>89.41094665739544</v>
      </c>
      <c r="G79" s="10">
        <v>89.77517300751632</v>
      </c>
      <c r="H79" s="10">
        <v>90.7950067878547</v>
      </c>
      <c r="I79" s="10">
        <v>91.692328068607</v>
      </c>
      <c r="J79" s="10">
        <v>92.82142975398166</v>
      </c>
      <c r="K79" s="10">
        <v>93.0366544154167</v>
      </c>
      <c r="L79" s="10">
        <v>93.02672096950432</v>
      </c>
      <c r="M79" s="10">
        <v>93.07969934770372</v>
      </c>
      <c r="N79" s="10">
        <v>93.51677096784874</v>
      </c>
      <c r="O79" s="11">
        <f t="shared" si="39"/>
        <v>91.19758727635951</v>
      </c>
      <c r="P79" s="20">
        <f>+O79/O78-1</f>
        <v>0.06236534686131656</v>
      </c>
    </row>
    <row r="80" spans="2:16" ht="15">
      <c r="B80" s="6">
        <v>2010</v>
      </c>
      <c r="C80" s="9">
        <v>94.39091420813881</v>
      </c>
      <c r="D80" s="10">
        <v>94.91738684149533</v>
      </c>
      <c r="E80" s="10">
        <v>95.81801927088507</v>
      </c>
      <c r="F80" s="10">
        <v>95.98688785139565</v>
      </c>
      <c r="G80" s="10">
        <v>96.13920068871893</v>
      </c>
      <c r="H80" s="10">
        <v>96.41071487699084</v>
      </c>
      <c r="I80" s="10">
        <v>97.45703784642893</v>
      </c>
      <c r="J80" s="10">
        <v>98.62256216681568</v>
      </c>
      <c r="K80" s="10">
        <v>98.91725439554982</v>
      </c>
      <c r="L80" s="10">
        <v>99.5529949339426</v>
      </c>
      <c r="M80" s="10">
        <v>99.47683851528096</v>
      </c>
      <c r="N80" s="10">
        <v>100</v>
      </c>
      <c r="O80" s="11">
        <f t="shared" si="39"/>
        <v>97.30748429963687</v>
      </c>
      <c r="P80" s="20">
        <f>+O80/O79-1</f>
        <v>0.06699625731064907</v>
      </c>
    </row>
    <row r="81" spans="2:16" ht="15">
      <c r="B81" s="6">
        <v>2011</v>
      </c>
      <c r="C81" s="9">
        <v>101.25</v>
      </c>
      <c r="D81" s="10">
        <v>102.2</v>
      </c>
      <c r="E81" s="10">
        <v>103.65</v>
      </c>
      <c r="F81" s="10">
        <v>104</v>
      </c>
      <c r="G81" s="10">
        <v>104.34</v>
      </c>
      <c r="H81" s="10">
        <v>104.71</v>
      </c>
      <c r="I81" s="10">
        <v>105.5</v>
      </c>
      <c r="J81" s="10">
        <v>106.09</v>
      </c>
      <c r="K81" s="10">
        <v>106.63</v>
      </c>
      <c r="L81" s="10">
        <v>107.39</v>
      </c>
      <c r="M81" s="10">
        <v>107.84</v>
      </c>
      <c r="N81" s="10">
        <v>108.6</v>
      </c>
      <c r="O81" s="11">
        <f t="shared" si="39"/>
        <v>105.18333333333334</v>
      </c>
      <c r="P81" s="20">
        <f aca="true" t="shared" si="40" ref="P81:P86">O81/O80-1</f>
        <v>0.08093775201755848</v>
      </c>
    </row>
    <row r="82" spans="2:16" ht="15">
      <c r="B82" s="6">
        <v>2012</v>
      </c>
      <c r="C82" s="9">
        <v>109.4</v>
      </c>
      <c r="D82" s="10">
        <v>110.31</v>
      </c>
      <c r="E82" s="10">
        <v>111.4</v>
      </c>
      <c r="F82" s="10">
        <v>112.31</v>
      </c>
      <c r="G82" s="10">
        <v>112.75</v>
      </c>
      <c r="H82" s="10">
        <v>113.09</v>
      </c>
      <c r="I82" s="10">
        <v>113.39</v>
      </c>
      <c r="J82" s="10">
        <v>114.45</v>
      </c>
      <c r="K82" s="10">
        <v>115.84</v>
      </c>
      <c r="L82" s="10">
        <v>117.17</v>
      </c>
      <c r="M82" s="10">
        <v>117.58</v>
      </c>
      <c r="N82" s="10">
        <v>116.72</v>
      </c>
      <c r="O82" s="11">
        <f t="shared" si="39"/>
        <v>113.70083333333334</v>
      </c>
      <c r="P82" s="20">
        <f t="shared" si="40"/>
        <v>0.08097765805736024</v>
      </c>
    </row>
    <row r="83" spans="2:16" ht="15">
      <c r="B83" s="6">
        <v>2013</v>
      </c>
      <c r="C83" s="9">
        <v>118.94</v>
      </c>
      <c r="D83" s="10">
        <v>120.12</v>
      </c>
      <c r="E83" s="10">
        <v>120.91</v>
      </c>
      <c r="F83" s="10">
        <v>121.45</v>
      </c>
      <c r="G83" s="10">
        <v>121.84</v>
      </c>
      <c r="H83" s="10">
        <v>122.37</v>
      </c>
      <c r="I83" s="10">
        <v>123.31</v>
      </c>
      <c r="J83" s="10">
        <v>124.59</v>
      </c>
      <c r="K83" s="10">
        <v>126.29</v>
      </c>
      <c r="L83" s="10">
        <v>127.33</v>
      </c>
      <c r="M83" s="10">
        <v>127.59</v>
      </c>
      <c r="N83" s="10">
        <v>126.67</v>
      </c>
      <c r="O83" s="11">
        <f t="shared" si="39"/>
        <v>123.45083333333334</v>
      </c>
      <c r="P83" s="20">
        <f t="shared" si="40"/>
        <v>0.08575135040053938</v>
      </c>
    </row>
    <row r="84" spans="2:16" ht="15">
      <c r="B84" s="6">
        <v>2014</v>
      </c>
      <c r="C84" s="9">
        <v>129.76</v>
      </c>
      <c r="D84" s="10">
        <v>131.91</v>
      </c>
      <c r="E84" s="10">
        <v>132.68</v>
      </c>
      <c r="F84" s="10">
        <v>132.6</v>
      </c>
      <c r="G84" s="10">
        <v>133.02</v>
      </c>
      <c r="H84" s="10">
        <v>133.48</v>
      </c>
      <c r="I84" s="10">
        <v>134.48</v>
      </c>
      <c r="J84" s="10">
        <v>135.49</v>
      </c>
      <c r="K84" s="10">
        <v>136.85</v>
      </c>
      <c r="L84" s="10">
        <v>137.66</v>
      </c>
      <c r="M84" s="10">
        <v>137.86</v>
      </c>
      <c r="N84" s="10">
        <v>137.13</v>
      </c>
      <c r="O84" s="11">
        <f t="shared" si="39"/>
        <v>134.41</v>
      </c>
      <c r="P84" s="20">
        <f t="shared" si="40"/>
        <v>0.08877353332298288</v>
      </c>
    </row>
    <row r="85" spans="2:16" ht="15">
      <c r="B85" s="6">
        <v>2015</v>
      </c>
      <c r="C85" s="9">
        <v>140.17</v>
      </c>
      <c r="D85" s="10">
        <v>141.71</v>
      </c>
      <c r="E85" s="10">
        <v>142.7</v>
      </c>
      <c r="F85" s="10">
        <v>143.51</v>
      </c>
      <c r="G85" s="10">
        <v>144.21</v>
      </c>
      <c r="H85" s="10">
        <v>144.86</v>
      </c>
      <c r="I85" s="10">
        <v>146.61</v>
      </c>
      <c r="J85" s="10">
        <v>148.34</v>
      </c>
      <c r="K85" s="10">
        <v>149.36</v>
      </c>
      <c r="L85" s="10">
        <v>150.26</v>
      </c>
      <c r="M85" s="10">
        <v>150.9</v>
      </c>
      <c r="N85" s="10">
        <v>150.07</v>
      </c>
      <c r="O85" s="11">
        <f aca="true" t="shared" si="41" ref="O85:O90">AVERAGE(C85:N85)</f>
        <v>146.0583333333333</v>
      </c>
      <c r="P85" s="20">
        <f t="shared" si="40"/>
        <v>0.0866626987079333</v>
      </c>
    </row>
    <row r="86" spans="2:16" ht="15">
      <c r="B86" s="6">
        <v>2016</v>
      </c>
      <c r="C86" s="9">
        <v>153.74</v>
      </c>
      <c r="D86" s="10">
        <v>156.2</v>
      </c>
      <c r="E86" s="10">
        <v>157.82</v>
      </c>
      <c r="F86" s="10">
        <v>158.54</v>
      </c>
      <c r="G86" s="10">
        <v>160.07</v>
      </c>
      <c r="H86" s="10">
        <v>160.71</v>
      </c>
      <c r="I86" s="10">
        <v>161.34</v>
      </c>
      <c r="J86" s="10">
        <v>162.26</v>
      </c>
      <c r="K86" s="10">
        <v>162.66</v>
      </c>
      <c r="L86" s="10">
        <v>162.96</v>
      </c>
      <c r="M86" s="10">
        <v>163.12</v>
      </c>
      <c r="N86" s="10">
        <v>162.23</v>
      </c>
      <c r="O86" s="11">
        <f t="shared" si="41"/>
        <v>160.13750000000002</v>
      </c>
      <c r="P86" s="20">
        <f t="shared" si="40"/>
        <v>0.096394134763508</v>
      </c>
    </row>
    <row r="87" spans="2:16" ht="17.25" customHeight="1">
      <c r="B87" s="6">
        <v>2017</v>
      </c>
      <c r="C87" s="9">
        <v>166.45</v>
      </c>
      <c r="D87" s="10">
        <v>167.28</v>
      </c>
      <c r="E87" s="10">
        <v>168.41</v>
      </c>
      <c r="F87" s="10">
        <v>168.78</v>
      </c>
      <c r="G87" s="10">
        <v>169</v>
      </c>
      <c r="H87" s="10">
        <v>169.25</v>
      </c>
      <c r="I87" s="10">
        <v>169.79</v>
      </c>
      <c r="J87" s="10">
        <v>171.1</v>
      </c>
      <c r="K87" s="10">
        <v>172.02</v>
      </c>
      <c r="L87" s="10">
        <v>172.81</v>
      </c>
      <c r="M87" s="10">
        <v>173.38</v>
      </c>
      <c r="N87" s="10">
        <v>172.86</v>
      </c>
      <c r="O87" s="11">
        <f t="shared" si="41"/>
        <v>170.09416666666667</v>
      </c>
      <c r="P87" s="20">
        <f>O87/O86-1</f>
        <v>0.06217573439492097</v>
      </c>
    </row>
    <row r="88" spans="2:16" ht="17.25" customHeight="1">
      <c r="B88" s="6">
        <v>2018</v>
      </c>
      <c r="C88" s="9">
        <v>177.55</v>
      </c>
      <c r="D88" s="10">
        <v>179.11</v>
      </c>
      <c r="E88" s="10">
        <v>179.61</v>
      </c>
      <c r="F88" s="10">
        <v>179.73</v>
      </c>
      <c r="G88" s="10">
        <v>181.19</v>
      </c>
      <c r="H88" s="10">
        <v>182.98</v>
      </c>
      <c r="I88" s="10">
        <v>184.07</v>
      </c>
      <c r="J88" s="10">
        <v>185.31</v>
      </c>
      <c r="K88" s="10">
        <v>186.23</v>
      </c>
      <c r="L88" s="10">
        <v>186.66</v>
      </c>
      <c r="M88" s="10">
        <v>187.34</v>
      </c>
      <c r="N88" s="10">
        <v>186.62</v>
      </c>
      <c r="O88" s="11">
        <f t="shared" si="41"/>
        <v>183.03333333333333</v>
      </c>
      <c r="P88" s="20">
        <f>O88/O87-1</f>
        <v>0.07607060794755838</v>
      </c>
    </row>
    <row r="89" spans="2:16" ht="17.25" customHeight="1">
      <c r="B89" s="6">
        <v>2019</v>
      </c>
      <c r="C89" s="9">
        <v>190.67</v>
      </c>
      <c r="D89" s="10">
        <v>192.53</v>
      </c>
      <c r="E89" s="10">
        <v>193.57</v>
      </c>
      <c r="F89" s="10">
        <v>194.42</v>
      </c>
      <c r="G89" s="10">
        <v>195.19</v>
      </c>
      <c r="H89" s="10">
        <v>196.44</v>
      </c>
      <c r="I89" s="10">
        <v>197.94</v>
      </c>
      <c r="J89" s="10">
        <v>199.69</v>
      </c>
      <c r="K89" s="10">
        <v>200.72</v>
      </c>
      <c r="L89" s="10">
        <v>202.23</v>
      </c>
      <c r="M89" s="10">
        <v>203.08</v>
      </c>
      <c r="N89" s="10">
        <v>203.02</v>
      </c>
      <c r="O89" s="11">
        <f t="shared" si="41"/>
        <v>197.45833333333334</v>
      </c>
      <c r="P89" s="20">
        <f>O89/O88-1</f>
        <v>0.07881078127845575</v>
      </c>
    </row>
    <row r="90" spans="2:16" ht="17.25" customHeight="1">
      <c r="B90" s="6">
        <v>2020</v>
      </c>
      <c r="C90" s="9">
        <v>207.27</v>
      </c>
      <c r="D90" s="10">
        <v>208.54</v>
      </c>
      <c r="E90" s="10">
        <v>211.32</v>
      </c>
      <c r="F90" s="10">
        <v>215.54</v>
      </c>
      <c r="G90" s="10">
        <v>216.76</v>
      </c>
      <c r="H90" s="10">
        <v>216.8</v>
      </c>
      <c r="I90" s="10">
        <v>217.99</v>
      </c>
      <c r="J90" s="10">
        <v>219.24</v>
      </c>
      <c r="K90" s="10">
        <v>220.64</v>
      </c>
      <c r="L90" s="10">
        <v>221.92</v>
      </c>
      <c r="M90" s="10">
        <v>222.55</v>
      </c>
      <c r="N90" s="10">
        <v>222.13</v>
      </c>
      <c r="O90" s="11">
        <f t="shared" si="41"/>
        <v>216.72500000000002</v>
      </c>
      <c r="P90" s="20">
        <f>O90/O89-1</f>
        <v>0.09757332770626714</v>
      </c>
    </row>
    <row r="91" spans="2:16" ht="17.25" customHeight="1" thickBot="1">
      <c r="B91" s="7">
        <v>2021</v>
      </c>
      <c r="C91" s="12">
        <v>225.69</v>
      </c>
      <c r="D91" s="13">
        <v>227.55</v>
      </c>
      <c r="E91" s="13">
        <v>228.95</v>
      </c>
      <c r="F91" s="13">
        <v>230.1</v>
      </c>
      <c r="G91" s="13">
        <v>231.15</v>
      </c>
      <c r="H91" s="13"/>
      <c r="I91" s="13"/>
      <c r="J91" s="13"/>
      <c r="K91" s="13"/>
      <c r="L91" s="13"/>
      <c r="M91" s="13"/>
      <c r="N91" s="13"/>
      <c r="O91" s="14"/>
      <c r="P91" s="21"/>
    </row>
    <row r="92" ht="15">
      <c r="B92" s="19" t="s">
        <v>16</v>
      </c>
    </row>
  </sheetData>
  <sheetProtection/>
  <mergeCells count="5">
    <mergeCell ref="F10:J10"/>
    <mergeCell ref="F33:J33"/>
    <mergeCell ref="F75:J75"/>
    <mergeCell ref="F54:J54"/>
    <mergeCell ref="L54:M54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1 O77:O83 O22:O23 O84:O85 O86:O87 O24:P24 O88:P88 O25 O26:P26 O89:P89 O27 O90:P90" formulaRange="1"/>
    <ignoredError sqref="G4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0:P92"/>
  <sheetViews>
    <sheetView showGridLines="0" zoomScalePageLayoutView="0" workbookViewId="0" topLeftCell="A13">
      <selection activeCell="G91" sqref="G91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7109375" style="0" customWidth="1"/>
    <col min="7" max="7" width="14.28125" style="0" customWidth="1"/>
    <col min="8" max="8" width="13.57421875" style="0" customWidth="1"/>
    <col min="9" max="9" width="14.7109375" style="0" customWidth="1"/>
    <col min="10" max="10" width="16.2812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.75" thickBot="1"/>
    <row r="10" spans="6:11" ht="15.75" thickBot="1">
      <c r="F10" s="54" t="s">
        <v>32</v>
      </c>
      <c r="G10" s="55"/>
      <c r="H10" s="55"/>
      <c r="I10" s="55"/>
      <c r="J10" s="56"/>
      <c r="K10" s="25" t="s">
        <v>22</v>
      </c>
    </row>
    <row r="11" spans="6:11" ht="15">
      <c r="F11" s="50"/>
      <c r="G11" s="50"/>
      <c r="H11" s="50"/>
      <c r="I11" s="50"/>
      <c r="J11" s="50"/>
      <c r="K11" s="25"/>
    </row>
    <row r="12" ht="15">
      <c r="B12" t="s">
        <v>31</v>
      </c>
    </row>
    <row r="13" ht="15.75" thickBot="1"/>
    <row r="14" spans="2:16" ht="15.75" thickBot="1">
      <c r="B14" s="3" t="s">
        <v>0</v>
      </c>
      <c r="C14" s="49" t="s">
        <v>1</v>
      </c>
      <c r="D14" s="49" t="s">
        <v>2</v>
      </c>
      <c r="E14" s="49" t="s">
        <v>3</v>
      </c>
      <c r="F14" s="49" t="s">
        <v>4</v>
      </c>
      <c r="G14" s="49" t="s">
        <v>5</v>
      </c>
      <c r="H14" s="49" t="s">
        <v>6</v>
      </c>
      <c r="I14" s="49" t="s">
        <v>7</v>
      </c>
      <c r="J14" s="49" t="s">
        <v>8</v>
      </c>
      <c r="K14" s="49" t="s">
        <v>9</v>
      </c>
      <c r="L14" s="49" t="s">
        <v>10</v>
      </c>
      <c r="M14" s="49" t="s">
        <v>11</v>
      </c>
      <c r="N14" s="49" t="s">
        <v>12</v>
      </c>
      <c r="O14" s="5" t="s">
        <v>14</v>
      </c>
      <c r="P14" s="15" t="s">
        <v>13</v>
      </c>
    </row>
    <row r="15" spans="2:16" ht="15">
      <c r="B15" s="6">
        <v>2008</v>
      </c>
      <c r="C15" s="10"/>
      <c r="D15" s="10"/>
      <c r="E15" s="10">
        <v>10.67515</v>
      </c>
      <c r="F15" s="10">
        <v>10.67515</v>
      </c>
      <c r="G15" s="10">
        <v>10.67515</v>
      </c>
      <c r="H15" s="10">
        <v>10.67515</v>
      </c>
      <c r="I15" s="10">
        <v>10.67515</v>
      </c>
      <c r="J15" s="10">
        <v>10.67515</v>
      </c>
      <c r="K15" s="10">
        <v>10.67515</v>
      </c>
      <c r="L15" s="10">
        <v>10.12415</v>
      </c>
      <c r="M15" s="10">
        <v>10.12415</v>
      </c>
      <c r="N15" s="10">
        <v>10.12415</v>
      </c>
      <c r="O15" s="8">
        <f aca="true" t="shared" si="0" ref="O15:O27">AVERAGE(C15:N15)</f>
        <v>10.50985</v>
      </c>
      <c r="P15" s="24"/>
    </row>
    <row r="16" spans="2:16" ht="15">
      <c r="B16" s="6">
        <v>2009</v>
      </c>
      <c r="C16" s="10">
        <v>10.12415</v>
      </c>
      <c r="D16" s="10">
        <v>10.12415</v>
      </c>
      <c r="E16" s="10">
        <v>10.12415</v>
      </c>
      <c r="F16" s="10">
        <v>10.12415</v>
      </c>
      <c r="G16" s="10">
        <v>10.12415</v>
      </c>
      <c r="H16" s="10">
        <v>10.12415</v>
      </c>
      <c r="I16" s="10">
        <v>10.12415</v>
      </c>
      <c r="J16" s="10">
        <v>10.12415</v>
      </c>
      <c r="K16" s="10">
        <v>10.12415</v>
      </c>
      <c r="L16" s="10">
        <v>10.12415</v>
      </c>
      <c r="M16" s="10">
        <v>10.12415</v>
      </c>
      <c r="N16" s="10">
        <v>10.12415</v>
      </c>
      <c r="O16" s="11">
        <f t="shared" si="0"/>
        <v>10.12415</v>
      </c>
      <c r="P16" s="20">
        <f>+O16/O15-1</f>
        <v>-0.03669890626412364</v>
      </c>
    </row>
    <row r="17" spans="2:16" ht="15">
      <c r="B17" s="6">
        <v>2010</v>
      </c>
      <c r="C17" s="10">
        <v>10.12415</v>
      </c>
      <c r="D17" s="10">
        <v>10.12415</v>
      </c>
      <c r="E17" s="10">
        <v>10.12415</v>
      </c>
      <c r="F17" s="10">
        <v>10.12415</v>
      </c>
      <c r="G17" s="10">
        <v>10.12415</v>
      </c>
      <c r="H17" s="10">
        <v>10.12415</v>
      </c>
      <c r="I17" s="10">
        <v>10.12415</v>
      </c>
      <c r="J17" s="10">
        <v>10.12415</v>
      </c>
      <c r="K17" s="10">
        <v>10.45855</v>
      </c>
      <c r="L17" s="10">
        <v>10.45855</v>
      </c>
      <c r="M17" s="10">
        <v>10.45855</v>
      </c>
      <c r="N17" s="10">
        <v>10.45855</v>
      </c>
      <c r="O17" s="11">
        <f t="shared" si="0"/>
        <v>10.235616666666667</v>
      </c>
      <c r="P17" s="20">
        <f>+O17/O16-1</f>
        <v>0.011009977792374448</v>
      </c>
    </row>
    <row r="18" spans="2:16" ht="15">
      <c r="B18" s="6">
        <v>2011</v>
      </c>
      <c r="C18" s="10">
        <v>10.45855</v>
      </c>
      <c r="D18" s="10">
        <v>10.45855</v>
      </c>
      <c r="E18" s="10">
        <v>10.45855</v>
      </c>
      <c r="F18" s="10">
        <v>10.45855</v>
      </c>
      <c r="G18" s="10">
        <v>10.45855</v>
      </c>
      <c r="H18" s="10">
        <v>10.45855</v>
      </c>
      <c r="I18" s="10">
        <v>10.45855</v>
      </c>
      <c r="J18" s="10">
        <v>10.45855</v>
      </c>
      <c r="K18" s="10">
        <v>10.45855</v>
      </c>
      <c r="L18" s="10">
        <v>12.2455</v>
      </c>
      <c r="M18" s="10">
        <v>12.2455</v>
      </c>
      <c r="N18" s="10">
        <v>12.2455</v>
      </c>
      <c r="O18" s="11">
        <f t="shared" si="0"/>
        <v>10.9052875</v>
      </c>
      <c r="P18" s="20">
        <f aca="true" t="shared" si="1" ref="P18:P23">O18/O17-1</f>
        <v>0.0654255483711288</v>
      </c>
    </row>
    <row r="19" spans="2:16" ht="15">
      <c r="B19" s="6">
        <v>2012</v>
      </c>
      <c r="C19" s="10">
        <v>12.2455</v>
      </c>
      <c r="D19" s="10">
        <v>12.2455</v>
      </c>
      <c r="E19" s="10">
        <v>12.2455</v>
      </c>
      <c r="F19" s="10">
        <v>12.625499999999999</v>
      </c>
      <c r="G19" s="10">
        <v>12.625499999999999</v>
      </c>
      <c r="H19" s="10">
        <v>12.625499999999999</v>
      </c>
      <c r="I19" s="10">
        <v>12.625499999999999</v>
      </c>
      <c r="J19" s="10">
        <v>12.625499999999999</v>
      </c>
      <c r="K19" s="10">
        <v>12.625499999999999</v>
      </c>
      <c r="L19" s="10">
        <v>12.625499999999999</v>
      </c>
      <c r="M19" s="10">
        <v>12.625499999999999</v>
      </c>
      <c r="N19" s="10">
        <v>12.625499999999999</v>
      </c>
      <c r="O19" s="11">
        <f t="shared" si="0"/>
        <v>12.530499999999998</v>
      </c>
      <c r="P19" s="20">
        <f t="shared" si="1"/>
        <v>0.1490297711087396</v>
      </c>
    </row>
    <row r="20" spans="2:16" ht="15">
      <c r="B20" s="6">
        <v>2013</v>
      </c>
      <c r="C20" s="9">
        <v>12.625499999999999</v>
      </c>
      <c r="D20" s="10">
        <v>12.625499999999999</v>
      </c>
      <c r="E20" s="10">
        <v>12.625499999999999</v>
      </c>
      <c r="F20" s="10">
        <v>12.625499999999999</v>
      </c>
      <c r="G20" s="10">
        <v>12.625499999999999</v>
      </c>
      <c r="H20" s="10">
        <v>12.625499999999999</v>
      </c>
      <c r="I20" s="10">
        <v>12.625499999999999</v>
      </c>
      <c r="J20" s="10">
        <v>13.234449999999999</v>
      </c>
      <c r="K20" s="10">
        <v>13.234449999999999</v>
      </c>
      <c r="L20" s="10">
        <v>13.234449999999999</v>
      </c>
      <c r="M20" s="10">
        <v>13.234449999999999</v>
      </c>
      <c r="N20" s="10">
        <v>13.234449999999999</v>
      </c>
      <c r="O20" s="11">
        <f t="shared" si="0"/>
        <v>12.879229166666669</v>
      </c>
      <c r="P20" s="20">
        <f t="shared" si="1"/>
        <v>0.02783042709123107</v>
      </c>
    </row>
    <row r="21" spans="2:16" ht="15">
      <c r="B21" s="6">
        <v>2014</v>
      </c>
      <c r="C21" s="9">
        <v>13.234449999999999</v>
      </c>
      <c r="D21" s="10">
        <v>13.234449999999999</v>
      </c>
      <c r="E21" s="10">
        <v>13.234449999999999</v>
      </c>
      <c r="F21" s="10">
        <v>14.571099999999998</v>
      </c>
      <c r="G21" s="10">
        <v>14.571099999999998</v>
      </c>
      <c r="H21" s="10">
        <v>14.571099999999998</v>
      </c>
      <c r="I21" s="10">
        <v>14.571099999999998</v>
      </c>
      <c r="J21" s="10">
        <v>14.571099999999998</v>
      </c>
      <c r="K21" s="10">
        <v>15.447000000000001</v>
      </c>
      <c r="L21" s="10">
        <v>15.447000000000001</v>
      </c>
      <c r="M21" s="10">
        <v>15.447000000000001</v>
      </c>
      <c r="N21" s="10">
        <v>15.447000000000001</v>
      </c>
      <c r="O21" s="11">
        <f t="shared" si="0"/>
        <v>14.528904166666669</v>
      </c>
      <c r="P21" s="20">
        <f t="shared" si="1"/>
        <v>0.1280880228662753</v>
      </c>
    </row>
    <row r="22" spans="2:16" ht="15">
      <c r="B22" s="6">
        <v>2015</v>
      </c>
      <c r="C22" s="9">
        <v>15.447000000000001</v>
      </c>
      <c r="D22" s="10">
        <v>15.447000000000001</v>
      </c>
      <c r="E22" s="10">
        <v>16.251649999999998</v>
      </c>
      <c r="F22" s="10">
        <v>16.251649999999998</v>
      </c>
      <c r="G22" s="10">
        <v>16.251649999999998</v>
      </c>
      <c r="H22" s="10">
        <v>16.251649999999998</v>
      </c>
      <c r="I22" s="10">
        <v>16.251649999999998</v>
      </c>
      <c r="J22" s="10">
        <v>16.251649999999998</v>
      </c>
      <c r="K22" s="10">
        <v>16.251649999999998</v>
      </c>
      <c r="L22" s="10">
        <v>16.251649999999998</v>
      </c>
      <c r="M22" s="10">
        <v>16.251649999999998</v>
      </c>
      <c r="N22" s="10">
        <v>16.251649999999998</v>
      </c>
      <c r="O22" s="11">
        <f t="shared" si="0"/>
        <v>16.117541666666664</v>
      </c>
      <c r="P22" s="20">
        <f t="shared" si="1"/>
        <v>0.10934324308124843</v>
      </c>
    </row>
    <row r="23" spans="2:16" ht="15">
      <c r="B23" s="6">
        <v>2016</v>
      </c>
      <c r="C23" s="9">
        <v>16.251649999999998</v>
      </c>
      <c r="D23" s="10">
        <v>16.251649999999998</v>
      </c>
      <c r="E23" s="10">
        <v>16.251649999999998</v>
      </c>
      <c r="F23" s="10">
        <v>16.251649999999998</v>
      </c>
      <c r="G23" s="10">
        <v>16.251649999999998</v>
      </c>
      <c r="H23" s="10">
        <v>16.251649999999998</v>
      </c>
      <c r="I23" s="10">
        <v>16.251649999999998</v>
      </c>
      <c r="J23" s="10">
        <v>16.251649999999998</v>
      </c>
      <c r="K23" s="10">
        <v>16.251649999999998</v>
      </c>
      <c r="L23" s="10">
        <v>16.251649999999998</v>
      </c>
      <c r="M23" s="10">
        <v>17.201649999999997</v>
      </c>
      <c r="N23" s="10">
        <v>17.201649999999997</v>
      </c>
      <c r="O23" s="11">
        <f t="shared" si="0"/>
        <v>16.40998333333333</v>
      </c>
      <c r="P23" s="20">
        <f t="shared" si="1"/>
        <v>0.01814430964192737</v>
      </c>
    </row>
    <row r="24" spans="2:16" ht="17.25" customHeight="1">
      <c r="B24" s="6">
        <v>2017</v>
      </c>
      <c r="C24" s="9">
        <v>17.201649999999997</v>
      </c>
      <c r="D24" s="10">
        <v>17.201649999999997</v>
      </c>
      <c r="E24" s="10">
        <v>17.201649999999997</v>
      </c>
      <c r="F24" s="10">
        <v>17.201649999999997</v>
      </c>
      <c r="G24" s="10">
        <v>17.201649999999997</v>
      </c>
      <c r="H24" s="10">
        <v>17.201649999999997</v>
      </c>
      <c r="I24" s="10">
        <v>17.201649999999997</v>
      </c>
      <c r="J24" s="10">
        <v>17.201649999999997</v>
      </c>
      <c r="K24" s="10">
        <v>17.201649999999997</v>
      </c>
      <c r="L24" s="10">
        <v>17.201649999999997</v>
      </c>
      <c r="M24" s="10">
        <v>18.9373</v>
      </c>
      <c r="N24" s="10">
        <v>18.9373</v>
      </c>
      <c r="O24" s="11">
        <f t="shared" si="0"/>
        <v>17.490924999999997</v>
      </c>
      <c r="P24" s="20">
        <f>O24/O23-1</f>
        <v>0.06587097894675908</v>
      </c>
    </row>
    <row r="25" spans="2:16" ht="17.25" customHeight="1">
      <c r="B25" s="6">
        <v>2018</v>
      </c>
      <c r="C25" s="9">
        <v>18.9373</v>
      </c>
      <c r="D25" s="10">
        <v>18.9373</v>
      </c>
      <c r="E25" s="10">
        <v>18.9373</v>
      </c>
      <c r="F25" s="10">
        <v>18.9373</v>
      </c>
      <c r="G25" s="10">
        <v>18.9373</v>
      </c>
      <c r="H25" s="10">
        <v>18.9373</v>
      </c>
      <c r="I25" s="10">
        <v>18.9373</v>
      </c>
      <c r="J25" s="10">
        <v>18.9373</v>
      </c>
      <c r="K25" s="10">
        <v>21.044249999999998</v>
      </c>
      <c r="L25" s="10">
        <v>21.044249999999998</v>
      </c>
      <c r="M25" s="10">
        <v>21.044249999999998</v>
      </c>
      <c r="N25" s="10">
        <v>21.044249999999998</v>
      </c>
      <c r="O25" s="11">
        <f t="shared" si="0"/>
        <v>19.639616666666665</v>
      </c>
      <c r="P25" s="20">
        <f>O25/O24-1</f>
        <v>0.12284608542239295</v>
      </c>
    </row>
    <row r="26" spans="2:16" ht="17.25" customHeight="1">
      <c r="B26" s="6">
        <v>2019</v>
      </c>
      <c r="C26" s="9">
        <v>21.044249999999998</v>
      </c>
      <c r="D26" s="10">
        <v>22.944699999999997</v>
      </c>
      <c r="E26" s="10">
        <v>22.944699999999997</v>
      </c>
      <c r="F26" s="10">
        <v>22.944699999999997</v>
      </c>
      <c r="G26" s="10">
        <v>22.944699999999997</v>
      </c>
      <c r="H26" s="10">
        <v>22.944699999999997</v>
      </c>
      <c r="I26" s="10">
        <v>22.944699999999997</v>
      </c>
      <c r="J26" s="10">
        <v>24.9148</v>
      </c>
      <c r="K26" s="10">
        <v>24.9148</v>
      </c>
      <c r="L26" s="10">
        <v>24.9148</v>
      </c>
      <c r="M26" s="10">
        <v>24.9148</v>
      </c>
      <c r="N26" s="10">
        <v>24.9148</v>
      </c>
      <c r="O26" s="11">
        <f t="shared" si="0"/>
        <v>23.607204166666673</v>
      </c>
      <c r="P26" s="20">
        <f>O26/O25-1</f>
        <v>0.2020195998394405</v>
      </c>
    </row>
    <row r="27" spans="2:16" ht="17.25" customHeight="1">
      <c r="B27" s="6">
        <v>2020</v>
      </c>
      <c r="C27" s="9">
        <v>24.9148</v>
      </c>
      <c r="D27" s="10">
        <v>24.9148</v>
      </c>
      <c r="E27" s="10">
        <v>24.9148</v>
      </c>
      <c r="F27" s="10">
        <v>26.845100000000002</v>
      </c>
      <c r="G27" s="10">
        <v>26.845100000000002</v>
      </c>
      <c r="H27" s="10">
        <v>26.845100000000002</v>
      </c>
      <c r="I27" s="10">
        <v>26.845100000000002</v>
      </c>
      <c r="J27" s="10">
        <v>26.845100000000002</v>
      </c>
      <c r="K27" s="10">
        <v>26.845100000000002</v>
      </c>
      <c r="L27" s="10">
        <v>28.18835</v>
      </c>
      <c r="M27" s="10">
        <v>28.18835</v>
      </c>
      <c r="N27" s="10">
        <v>28.18835</v>
      </c>
      <c r="O27" s="11">
        <f t="shared" si="0"/>
        <v>26.698337500000004</v>
      </c>
      <c r="P27" s="20">
        <f>O27/O26-1</f>
        <v>0.1309402549963119</v>
      </c>
    </row>
    <row r="28" spans="2:16" ht="17.25" customHeight="1" thickBot="1">
      <c r="B28" s="7">
        <v>2021</v>
      </c>
      <c r="C28" s="12">
        <v>28.18835</v>
      </c>
      <c r="D28" s="13">
        <v>28.18835</v>
      </c>
      <c r="E28" s="13">
        <v>28.18835</v>
      </c>
      <c r="F28" s="13">
        <v>28.9147</v>
      </c>
      <c r="G28" s="13">
        <v>28.9147</v>
      </c>
      <c r="H28" s="13"/>
      <c r="I28" s="13"/>
      <c r="J28" s="13"/>
      <c r="K28" s="13"/>
      <c r="L28" s="13"/>
      <c r="M28" s="13"/>
      <c r="N28" s="13"/>
      <c r="O28" s="14"/>
      <c r="P28" s="21"/>
    </row>
    <row r="29" ht="15">
      <c r="B29" s="19" t="s">
        <v>27</v>
      </c>
    </row>
    <row r="30" spans="3:5" ht="15">
      <c r="C30" s="1"/>
      <c r="D30" s="1"/>
      <c r="E30" s="2"/>
    </row>
    <row r="31" spans="3:16" ht="15">
      <c r="C31" s="1"/>
      <c r="D31" s="1"/>
      <c r="E31" s="2"/>
      <c r="P31" s="22"/>
    </row>
    <row r="32" ht="15.75" thickBot="1">
      <c r="P32" s="22"/>
    </row>
    <row r="33" spans="6:16" ht="15.75" thickBot="1">
      <c r="F33" s="54" t="s">
        <v>33</v>
      </c>
      <c r="G33" s="55"/>
      <c r="H33" s="55"/>
      <c r="I33" s="55"/>
      <c r="J33" s="56"/>
      <c r="P33" s="22"/>
    </row>
    <row r="34" spans="2:16" ht="15.75" thickBot="1">
      <c r="B34" t="s">
        <v>15</v>
      </c>
      <c r="P34" s="22"/>
    </row>
    <row r="35" spans="2:16" ht="15.75" thickBot="1">
      <c r="B35" s="3" t="s">
        <v>0</v>
      </c>
      <c r="C35" s="49" t="s">
        <v>1</v>
      </c>
      <c r="D35" s="49" t="s">
        <v>2</v>
      </c>
      <c r="E35" s="49" t="s">
        <v>3</v>
      </c>
      <c r="F35" s="49" t="s">
        <v>4</v>
      </c>
      <c r="G35" s="49" t="s">
        <v>5</v>
      </c>
      <c r="H35" s="49" t="s">
        <v>6</v>
      </c>
      <c r="I35" s="49" t="s">
        <v>7</v>
      </c>
      <c r="J35" s="49" t="s">
        <v>8</v>
      </c>
      <c r="K35" s="49" t="s">
        <v>9</v>
      </c>
      <c r="L35" s="49" t="s">
        <v>10</v>
      </c>
      <c r="M35" s="49" t="s">
        <v>11</v>
      </c>
      <c r="N35" s="49" t="s">
        <v>12</v>
      </c>
      <c r="O35" s="5" t="s">
        <v>14</v>
      </c>
      <c r="P35" s="23" t="s">
        <v>13</v>
      </c>
    </row>
    <row r="36" spans="2:16" ht="15">
      <c r="B36" s="6">
        <v>2008</v>
      </c>
      <c r="C36" s="10"/>
      <c r="D36" s="10"/>
      <c r="E36" s="10">
        <f aca="true" t="shared" si="2" ref="E36:N46">E15*$E$78/E78</f>
        <v>10.67515</v>
      </c>
      <c r="F36" s="10">
        <f t="shared" si="2"/>
        <v>10.639998153217489</v>
      </c>
      <c r="G36" s="10">
        <f t="shared" si="2"/>
        <v>10.547934926846535</v>
      </c>
      <c r="H36" s="10">
        <f t="shared" si="2"/>
        <v>10.414406393678162</v>
      </c>
      <c r="I36" s="10">
        <f t="shared" si="2"/>
        <v>10.368105827888817</v>
      </c>
      <c r="J36" s="10">
        <f t="shared" si="2"/>
        <v>10.263750227707616</v>
      </c>
      <c r="K36" s="10">
        <f t="shared" si="2"/>
        <v>10.20244963099631</v>
      </c>
      <c r="L36" s="10">
        <f t="shared" si="2"/>
        <v>9.643930403048456</v>
      </c>
      <c r="M36" s="10">
        <f t="shared" si="2"/>
        <v>9.625984333068288</v>
      </c>
      <c r="N36" s="10">
        <f t="shared" si="2"/>
        <v>9.537253757171246</v>
      </c>
      <c r="O36" s="8">
        <f aca="true" t="shared" si="3" ref="O36:O48">AVERAGE(C36:N36)</f>
        <v>10.191896365362293</v>
      </c>
      <c r="P36" s="24"/>
    </row>
    <row r="37" spans="2:16" ht="15">
      <c r="B37" s="6">
        <v>2009</v>
      </c>
      <c r="C37" s="10">
        <f>C16*$E$78/C79</f>
        <v>9.462389153645834</v>
      </c>
      <c r="D37" s="10">
        <f>D16*$E$78/D79</f>
        <v>9.487802911444344</v>
      </c>
      <c r="E37" s="10">
        <f t="shared" si="2"/>
        <v>9.415452004516176</v>
      </c>
      <c r="F37" s="10">
        <f t="shared" si="2"/>
        <v>9.419287503240382</v>
      </c>
      <c r="G37" s="10">
        <f t="shared" si="2"/>
        <v>9.381072564821302</v>
      </c>
      <c r="H37" s="10">
        <f t="shared" si="2"/>
        <v>9.275701850771307</v>
      </c>
      <c r="I37" s="10">
        <f t="shared" si="2"/>
        <v>9.18492779322548</v>
      </c>
      <c r="J37" s="10">
        <f t="shared" si="2"/>
        <v>9.07320017301038</v>
      </c>
      <c r="K37" s="10">
        <f t="shared" si="2"/>
        <v>9.052210849526658</v>
      </c>
      <c r="L37" s="10">
        <f t="shared" si="2"/>
        <v>9.05317744972415</v>
      </c>
      <c r="M37" s="10">
        <f t="shared" si="2"/>
        <v>9.048024632706058</v>
      </c>
      <c r="N37" s="10">
        <f t="shared" si="2"/>
        <v>9.00573665864108</v>
      </c>
      <c r="O37" s="11">
        <f t="shared" si="3"/>
        <v>9.238248628772762</v>
      </c>
      <c r="P37" s="20">
        <f aca="true" t="shared" si="4" ref="P37:P48">O37/O36-1</f>
        <v>-0.09356921444281496</v>
      </c>
    </row>
    <row r="38" spans="2:16" ht="15">
      <c r="B38" s="6">
        <v>2010</v>
      </c>
      <c r="C38" s="10">
        <f>C17*$E$78/C80</f>
        <v>8.922335582488511</v>
      </c>
      <c r="D38" s="10">
        <f>D17*$E$78/D80</f>
        <v>8.872846593525429</v>
      </c>
      <c r="E38" s="10">
        <f t="shared" si="2"/>
        <v>8.789447109337203</v>
      </c>
      <c r="F38" s="10">
        <f t="shared" si="2"/>
        <v>8.773983940460175</v>
      </c>
      <c r="G38" s="10">
        <f t="shared" si="2"/>
        <v>8.760083363182364</v>
      </c>
      <c r="H38" s="10">
        <f t="shared" si="2"/>
        <v>8.7354130044304</v>
      </c>
      <c r="I38" s="10">
        <f t="shared" si="2"/>
        <v>8.641627440288111</v>
      </c>
      <c r="J38" s="10">
        <f t="shared" si="2"/>
        <v>8.539500434782607</v>
      </c>
      <c r="K38" s="10">
        <f t="shared" si="2"/>
        <v>8.7952785582781</v>
      </c>
      <c r="L38" s="10">
        <f t="shared" si="2"/>
        <v>8.73911234118273</v>
      </c>
      <c r="M38" s="10">
        <f t="shared" si="2"/>
        <v>8.745802737742569</v>
      </c>
      <c r="N38" s="10">
        <f t="shared" si="2"/>
        <v>8.700048066289195</v>
      </c>
      <c r="O38" s="11">
        <f t="shared" si="3"/>
        <v>8.751289930998949</v>
      </c>
      <c r="P38" s="20">
        <f t="shared" si="4"/>
        <v>-0.05271114876224137</v>
      </c>
    </row>
    <row r="39" spans="2:16" ht="15">
      <c r="B39" s="6">
        <v>2011</v>
      </c>
      <c r="C39" s="10">
        <f>C18*$E$78/C81</f>
        <v>8.59264006547081</v>
      </c>
      <c r="D39" s="10">
        <f>D18*$E$78/D81</f>
        <v>8.512767188149898</v>
      </c>
      <c r="E39" s="10">
        <f t="shared" si="2"/>
        <v>8.393678790438202</v>
      </c>
      <c r="F39" s="10">
        <f t="shared" si="2"/>
        <v>8.36543083297038</v>
      </c>
      <c r="G39" s="10">
        <f t="shared" si="2"/>
        <v>8.338171426384125</v>
      </c>
      <c r="H39" s="10">
        <f t="shared" si="2"/>
        <v>8.308707923110683</v>
      </c>
      <c r="I39" s="10">
        <f t="shared" si="2"/>
        <v>8.246491058094024</v>
      </c>
      <c r="J39" s="10">
        <f t="shared" si="2"/>
        <v>8.200629716551227</v>
      </c>
      <c r="K39" s="10">
        <f t="shared" si="2"/>
        <v>8.159099752686107</v>
      </c>
      <c r="L39" s="10">
        <f t="shared" si="2"/>
        <v>9.485557374893856</v>
      </c>
      <c r="M39" s="10">
        <f t="shared" si="2"/>
        <v>9.445975579468206</v>
      </c>
      <c r="N39" s="10">
        <f t="shared" si="2"/>
        <v>9.37987114631539</v>
      </c>
      <c r="O39" s="11">
        <f t="shared" si="3"/>
        <v>8.619085071211076</v>
      </c>
      <c r="P39" s="20">
        <f t="shared" si="4"/>
        <v>-0.015106899763379422</v>
      </c>
    </row>
    <row r="40" spans="2:16" ht="15">
      <c r="B40" s="6">
        <v>2012</v>
      </c>
      <c r="C40" s="10">
        <f>C19*$E$78/C82</f>
        <v>9.311279766817654</v>
      </c>
      <c r="D40" s="10">
        <f>D19*$E$78/D82</f>
        <v>9.23446656232301</v>
      </c>
      <c r="E40" s="10">
        <f t="shared" si="2"/>
        <v>9.144111368849652</v>
      </c>
      <c r="F40" s="10">
        <f t="shared" si="2"/>
        <v>9.35147966906828</v>
      </c>
      <c r="G40" s="10">
        <f t="shared" si="2"/>
        <v>9.314986089871915</v>
      </c>
      <c r="H40" s="10">
        <f t="shared" si="2"/>
        <v>9.2869810030335</v>
      </c>
      <c r="I40" s="10">
        <f t="shared" si="2"/>
        <v>9.262410103475249</v>
      </c>
      <c r="J40" s="10">
        <f t="shared" si="2"/>
        <v>9.176624566474953</v>
      </c>
      <c r="K40" s="10">
        <f t="shared" si="2"/>
        <v>9.066511409125159</v>
      </c>
      <c r="L40" s="10">
        <f t="shared" si="2"/>
        <v>8.963597180447712</v>
      </c>
      <c r="M40" s="10">
        <f t="shared" si="2"/>
        <v>8.932341228381175</v>
      </c>
      <c r="N40" s="10">
        <f t="shared" si="2"/>
        <v>8.99815525730859</v>
      </c>
      <c r="O40" s="11">
        <f t="shared" si="3"/>
        <v>9.170245350431403</v>
      </c>
      <c r="P40" s="20">
        <f t="shared" si="4"/>
        <v>0.06394649486188242</v>
      </c>
    </row>
    <row r="41" spans="2:16" ht="15">
      <c r="B41" s="6">
        <v>2013</v>
      </c>
      <c r="C41" s="9">
        <f>C20*$E$78/C83</f>
        <v>8.830205831789629</v>
      </c>
      <c r="D41" s="10">
        <f>D20*$E$78/D83</f>
        <v>8.743462218057429</v>
      </c>
      <c r="E41" s="10">
        <f t="shared" si="2"/>
        <v>8.686334311744757</v>
      </c>
      <c r="F41" s="10">
        <f t="shared" si="2"/>
        <v>8.64771248771559</v>
      </c>
      <c r="G41" s="10">
        <f t="shared" si="2"/>
        <v>8.620031858445982</v>
      </c>
      <c r="H41" s="10">
        <f t="shared" si="2"/>
        <v>8.582697406497168</v>
      </c>
      <c r="I41" s="10">
        <f t="shared" si="2"/>
        <v>8.517270956394928</v>
      </c>
      <c r="J41" s="10">
        <f t="shared" si="2"/>
        <v>8.836349534874772</v>
      </c>
      <c r="K41" s="10">
        <f t="shared" si="2"/>
        <v>8.71740271240833</v>
      </c>
      <c r="L41" s="10">
        <f t="shared" si="2"/>
        <v>8.646201119532302</v>
      </c>
      <c r="M41" s="10">
        <f t="shared" si="2"/>
        <v>8.628582087546421</v>
      </c>
      <c r="N41" s="10">
        <f t="shared" si="2"/>
        <v>8.691251192468998</v>
      </c>
      <c r="O41" s="11">
        <f t="shared" si="3"/>
        <v>8.67895847645636</v>
      </c>
      <c r="P41" s="20">
        <f t="shared" si="4"/>
        <v>-0.053574016310471984</v>
      </c>
    </row>
    <row r="42" spans="2:16" ht="15">
      <c r="B42" s="6">
        <v>2014</v>
      </c>
      <c r="C42" s="9">
        <f>C21*$E$78/C84</f>
        <v>8.484284745299384</v>
      </c>
      <c r="D42" s="10">
        <f>D21*$E$78/D84</f>
        <v>8.345999458343174</v>
      </c>
      <c r="E42" s="10">
        <f t="shared" si="2"/>
        <v>8.297563977615676</v>
      </c>
      <c r="F42" s="10">
        <f t="shared" si="2"/>
        <v>9.141111149066962</v>
      </c>
      <c r="G42" s="10">
        <f t="shared" si="2"/>
        <v>9.11224882247992</v>
      </c>
      <c r="H42" s="10">
        <f t="shared" si="2"/>
        <v>9.080846107029362</v>
      </c>
      <c r="I42" s="10">
        <f t="shared" si="2"/>
        <v>9.01332048160529</v>
      </c>
      <c r="J42" s="10">
        <f t="shared" si="2"/>
        <v>8.946131362951355</v>
      </c>
      <c r="K42" s="10">
        <f t="shared" si="2"/>
        <v>9.389652499608125</v>
      </c>
      <c r="L42" s="10">
        <f t="shared" si="2"/>
        <v>9.334403200431295</v>
      </c>
      <c r="M42" s="10">
        <f t="shared" si="2"/>
        <v>9.320861341733439</v>
      </c>
      <c r="N42" s="10">
        <f t="shared" si="2"/>
        <v>9.370480161681412</v>
      </c>
      <c r="O42" s="11">
        <f t="shared" si="3"/>
        <v>8.986408608987116</v>
      </c>
      <c r="P42" s="20">
        <f t="shared" si="4"/>
        <v>0.03542477284167034</v>
      </c>
    </row>
    <row r="43" spans="2:16" ht="15">
      <c r="B43" s="6">
        <v>2015</v>
      </c>
      <c r="C43" s="9">
        <f>C22*$E$78/C85</f>
        <v>9.167253653216608</v>
      </c>
      <c r="D43" s="10">
        <f>D22*$E$78/D85</f>
        <v>9.067630686411487</v>
      </c>
      <c r="E43" s="10">
        <f t="shared" si="2"/>
        <v>9.473788011122025</v>
      </c>
      <c r="F43" s="10">
        <f t="shared" si="2"/>
        <v>9.420316000188928</v>
      </c>
      <c r="G43" s="10">
        <f t="shared" si="2"/>
        <v>9.374589481916045</v>
      </c>
      <c r="H43" s="10">
        <f t="shared" si="2"/>
        <v>9.3325248459693</v>
      </c>
      <c r="I43" s="10">
        <f t="shared" si="2"/>
        <v>9.221127816568533</v>
      </c>
      <c r="J43" s="10">
        <f t="shared" si="2"/>
        <v>9.113587361380024</v>
      </c>
      <c r="K43" s="10">
        <f t="shared" si="2"/>
        <v>9.051349418767492</v>
      </c>
      <c r="L43" s="10">
        <f t="shared" si="2"/>
        <v>8.997135293405517</v>
      </c>
      <c r="M43" s="10">
        <f t="shared" si="2"/>
        <v>8.958976469099488</v>
      </c>
      <c r="N43" s="10">
        <f t="shared" si="2"/>
        <v>9.008526348951243</v>
      </c>
      <c r="O43" s="11">
        <f t="shared" si="3"/>
        <v>9.182233782249725</v>
      </c>
      <c r="P43" s="20">
        <f t="shared" si="4"/>
        <v>0.02179126075646809</v>
      </c>
    </row>
    <row r="44" spans="2:16" ht="15">
      <c r="B44" s="6">
        <v>2016</v>
      </c>
      <c r="C44" s="9">
        <f>C23*$E$78/C86</f>
        <v>8.79347957061996</v>
      </c>
      <c r="D44" s="10">
        <f>D23*$E$78/D86</f>
        <v>8.654990711825306</v>
      </c>
      <c r="E44" s="10">
        <f t="shared" si="2"/>
        <v>8.566148455120471</v>
      </c>
      <c r="F44" s="10">
        <f t="shared" si="2"/>
        <v>8.527245800347627</v>
      </c>
      <c r="G44" s="10">
        <f t="shared" si="2"/>
        <v>8.445739671313255</v>
      </c>
      <c r="H44" s="10">
        <f t="shared" si="2"/>
        <v>8.412105962212138</v>
      </c>
      <c r="I44" s="10">
        <f t="shared" si="2"/>
        <v>8.37925839337494</v>
      </c>
      <c r="J44" s="10">
        <f t="shared" si="2"/>
        <v>8.331748731585806</v>
      </c>
      <c r="K44" s="10">
        <f t="shared" si="2"/>
        <v>8.31125998516607</v>
      </c>
      <c r="L44" s="10">
        <f t="shared" si="2"/>
        <v>8.295959432910609</v>
      </c>
      <c r="M44" s="10">
        <f t="shared" si="2"/>
        <v>8.772291791595947</v>
      </c>
      <c r="N44" s="10">
        <f t="shared" si="2"/>
        <v>8.820416920699815</v>
      </c>
      <c r="O44" s="11">
        <f t="shared" si="3"/>
        <v>8.525887118897662</v>
      </c>
      <c r="P44" s="20">
        <f t="shared" si="4"/>
        <v>-0.07148006453733002</v>
      </c>
    </row>
    <row r="45" spans="2:16" ht="17.25" customHeight="1">
      <c r="B45" s="6">
        <v>2017</v>
      </c>
      <c r="C45" s="9">
        <f>C24*$E$78/C87</f>
        <v>8.596793253500335</v>
      </c>
      <c r="D45" s="10">
        <f>D24*$E$78/D87</f>
        <v>8.554138193717904</v>
      </c>
      <c r="E45" s="10">
        <f t="shared" si="2"/>
        <v>8.496741506116804</v>
      </c>
      <c r="F45" s="10">
        <f t="shared" si="2"/>
        <v>8.478114925021512</v>
      </c>
      <c r="G45" s="10">
        <f t="shared" si="2"/>
        <v>8.467078325710833</v>
      </c>
      <c r="H45" s="10">
        <f t="shared" si="2"/>
        <v>8.45457156304361</v>
      </c>
      <c r="I45" s="10">
        <f t="shared" si="2"/>
        <v>8.427682649420642</v>
      </c>
      <c r="J45" s="10">
        <f t="shared" si="2"/>
        <v>8.363157434512747</v>
      </c>
      <c r="K45" s="10">
        <f t="shared" si="2"/>
        <v>8.318429467766137</v>
      </c>
      <c r="L45" s="10">
        <f t="shared" si="2"/>
        <v>8.280401811498935</v>
      </c>
      <c r="M45" s="10">
        <f t="shared" si="2"/>
        <v>9.085926841398834</v>
      </c>
      <c r="N45" s="10">
        <f t="shared" si="2"/>
        <v>9.113259260451983</v>
      </c>
      <c r="O45" s="11">
        <f t="shared" si="3"/>
        <v>8.553024602680022</v>
      </c>
      <c r="P45" s="20">
        <f t="shared" si="4"/>
        <v>0.003182951334437689</v>
      </c>
    </row>
    <row r="46" spans="2:16" ht="17.25" customHeight="1">
      <c r="B46" s="6">
        <v>2018</v>
      </c>
      <c r="C46" s="9">
        <f>C25*$E$78/C88</f>
        <v>8.872531657345704</v>
      </c>
      <c r="D46" s="10">
        <f>D25*$E$78/D88</f>
        <v>8.79525428932907</v>
      </c>
      <c r="E46" s="10">
        <f t="shared" si="2"/>
        <v>8.770769978073213</v>
      </c>
      <c r="F46" s="10">
        <f t="shared" si="2"/>
        <v>8.764914014141935</v>
      </c>
      <c r="G46" s="10">
        <f t="shared" si="2"/>
        <v>8.694287740834096</v>
      </c>
      <c r="H46" s="10">
        <f t="shared" si="2"/>
        <v>8.609235958912066</v>
      </c>
      <c r="I46" s="10">
        <f t="shared" si="2"/>
        <v>8.558254988655023</v>
      </c>
      <c r="J46" s="10">
        <f t="shared" si="2"/>
        <v>8.50098751153057</v>
      </c>
      <c r="K46" s="10">
        <f t="shared" si="2"/>
        <v>9.400132693619344</v>
      </c>
      <c r="L46" s="10">
        <f t="shared" si="2"/>
        <v>9.378478043141168</v>
      </c>
      <c r="M46" s="10">
        <f t="shared" si="2"/>
        <v>9.344436380552635</v>
      </c>
      <c r="N46" s="10">
        <f t="shared" si="2"/>
        <v>9.380488219551658</v>
      </c>
      <c r="O46" s="11">
        <f t="shared" si="3"/>
        <v>8.922480956307206</v>
      </c>
      <c r="P46" s="20">
        <f t="shared" si="4"/>
        <v>0.043195988646100414</v>
      </c>
    </row>
    <row r="47" spans="2:16" ht="17.25" customHeight="1">
      <c r="B47" s="6">
        <v>2019</v>
      </c>
      <c r="C47" s="9">
        <f>C26*$E$78/C89</f>
        <v>9.181238325550588</v>
      </c>
      <c r="D47" s="10">
        <f>D26*$E$78/D89</f>
        <v>9.913662914574429</v>
      </c>
      <c r="E47" s="10">
        <f aca="true" t="shared" si="5" ref="E47:N47">E26*$E$78/E89</f>
        <v>9.860399446934004</v>
      </c>
      <c r="F47" s="10">
        <f t="shared" si="5"/>
        <v>9.817289995592095</v>
      </c>
      <c r="G47" s="10">
        <f t="shared" si="5"/>
        <v>9.778562021328014</v>
      </c>
      <c r="H47" s="10">
        <f t="shared" si="5"/>
        <v>9.716338428746768</v>
      </c>
      <c r="I47" s="10">
        <f t="shared" si="5"/>
        <v>9.642707491881454</v>
      </c>
      <c r="J47" s="10">
        <f t="shared" si="5"/>
        <v>10.378898464435379</v>
      </c>
      <c r="K47" s="10">
        <f t="shared" si="5"/>
        <v>10.325638871876748</v>
      </c>
      <c r="L47" s="10">
        <f t="shared" si="5"/>
        <v>10.248539951357865</v>
      </c>
      <c r="M47" s="10">
        <f t="shared" si="5"/>
        <v>10.20564425035996</v>
      </c>
      <c r="N47" s="10">
        <f t="shared" si="5"/>
        <v>10.208660399778843</v>
      </c>
      <c r="O47" s="11">
        <f t="shared" si="3"/>
        <v>9.939798380201346</v>
      </c>
      <c r="P47" s="20">
        <f t="shared" si="4"/>
        <v>0.11401732644495133</v>
      </c>
    </row>
    <row r="48" spans="2:16" ht="17.25" customHeight="1">
      <c r="B48" s="6">
        <v>2020</v>
      </c>
      <c r="C48" s="9">
        <f>C27*$E$78/C90</f>
        <v>9.99933533247986</v>
      </c>
      <c r="D48" s="10">
        <f>D27*$E$78/D90</f>
        <v>9.938439792668557</v>
      </c>
      <c r="E48" s="10">
        <f aca="true" t="shared" si="6" ref="E48:N48">E27*$E$78/E90</f>
        <v>9.807695600809677</v>
      </c>
      <c r="F48" s="10">
        <f t="shared" si="6"/>
        <v>10.360657629636595</v>
      </c>
      <c r="G48" s="10">
        <f t="shared" si="6"/>
        <v>10.302344277043142</v>
      </c>
      <c r="H48" s="10">
        <f t="shared" si="6"/>
        <v>10.300443475516012</v>
      </c>
      <c r="I48" s="10">
        <f t="shared" si="6"/>
        <v>10.24421370471981</v>
      </c>
      <c r="J48" s="10">
        <f t="shared" si="6"/>
        <v>10.185806173562632</v>
      </c>
      <c r="K48" s="10">
        <f t="shared" si="6"/>
        <v>10.121175423730383</v>
      </c>
      <c r="L48" s="10">
        <f t="shared" si="6"/>
        <v>10.566310935579253</v>
      </c>
      <c r="M48" s="10">
        <f t="shared" si="6"/>
        <v>10.536399563350923</v>
      </c>
      <c r="N48" s="10">
        <f t="shared" si="6"/>
        <v>10.556321626181731</v>
      </c>
      <c r="O48" s="11">
        <f t="shared" si="3"/>
        <v>10.243261961273214</v>
      </c>
      <c r="P48" s="20">
        <f t="shared" si="4"/>
        <v>0.030530154583047198</v>
      </c>
    </row>
    <row r="49" spans="2:16" ht="17.25" customHeight="1" thickBot="1">
      <c r="B49" s="7">
        <v>2021</v>
      </c>
      <c r="C49" s="12">
        <f>C28*$E$78/C91</f>
        <v>10.389807801957321</v>
      </c>
      <c r="D49" s="13">
        <f>D28*$E$78/D91</f>
        <v>10.304881225329588</v>
      </c>
      <c r="E49" s="13">
        <f>E28*$E$78/E91</f>
        <v>10.241868193158977</v>
      </c>
      <c r="F49" s="13">
        <f>F28*$E$78/F91</f>
        <v>10.453271901956732</v>
      </c>
      <c r="G49" s="13">
        <f>G28*$E$78/G91</f>
        <v>10.405787863466337</v>
      </c>
      <c r="H49" s="13"/>
      <c r="I49" s="13"/>
      <c r="J49" s="13"/>
      <c r="K49" s="13"/>
      <c r="L49" s="13"/>
      <c r="M49" s="13"/>
      <c r="N49" s="13"/>
      <c r="O49" s="14"/>
      <c r="P49" s="21"/>
    </row>
    <row r="50" spans="2:16" ht="15">
      <c r="B50" s="19" t="s">
        <v>28</v>
      </c>
      <c r="P50" s="22"/>
    </row>
    <row r="51" spans="15:16" ht="15">
      <c r="O51" s="41"/>
      <c r="P51" s="22"/>
    </row>
    <row r="52" spans="13:16" ht="15">
      <c r="M52" s="42"/>
      <c r="N52" s="42"/>
      <c r="O52" s="41"/>
      <c r="P52" s="22"/>
    </row>
    <row r="53" spans="14:16" ht="15.75" thickBot="1">
      <c r="N53" s="42"/>
      <c r="P53" s="22"/>
    </row>
    <row r="54" spans="6:16" s="43" customFormat="1" ht="30" customHeight="1" thickBot="1">
      <c r="F54" s="57" t="s">
        <v>34</v>
      </c>
      <c r="G54" s="58"/>
      <c r="H54" s="58"/>
      <c r="I54" s="58"/>
      <c r="J54" s="59"/>
      <c r="L54" s="57" t="s">
        <v>25</v>
      </c>
      <c r="M54" s="58"/>
      <c r="N54" s="45">
        <f>MAX('Listado de Datos'!$C$14:$C$5813)</f>
        <v>44317</v>
      </c>
      <c r="O54" s="46">
        <f>VLOOKUP(N54,'Listado de Datos'!$C$14:$F$5813,4,FALSE)</f>
        <v>231.15</v>
      </c>
      <c r="P54" s="44"/>
    </row>
    <row r="55" spans="2:16" ht="15.75" thickBot="1">
      <c r="B55" t="s">
        <v>15</v>
      </c>
      <c r="P55" s="22"/>
    </row>
    <row r="56" spans="2:16" ht="15.75" thickBot="1">
      <c r="B56" s="3" t="s">
        <v>0</v>
      </c>
      <c r="C56" s="49" t="s">
        <v>1</v>
      </c>
      <c r="D56" s="49" t="s">
        <v>2</v>
      </c>
      <c r="E56" s="49" t="s">
        <v>3</v>
      </c>
      <c r="F56" s="49" t="s">
        <v>4</v>
      </c>
      <c r="G56" s="49" t="s">
        <v>5</v>
      </c>
      <c r="H56" s="49" t="s">
        <v>6</v>
      </c>
      <c r="I56" s="49" t="s">
        <v>7</v>
      </c>
      <c r="J56" s="49" t="s">
        <v>8</v>
      </c>
      <c r="K56" s="49" t="s">
        <v>9</v>
      </c>
      <c r="L56" s="49" t="s">
        <v>10</v>
      </c>
      <c r="M56" s="49" t="s">
        <v>11</v>
      </c>
      <c r="N56" s="49" t="s">
        <v>12</v>
      </c>
      <c r="O56" s="5" t="s">
        <v>14</v>
      </c>
      <c r="P56" s="23" t="s">
        <v>13</v>
      </c>
    </row>
    <row r="57" spans="2:16" ht="15">
      <c r="B57" s="6">
        <v>2008</v>
      </c>
      <c r="C57" s="10"/>
      <c r="D57" s="10"/>
      <c r="E57" s="10">
        <f aca="true" t="shared" si="7" ref="E57:N69">E15*$O$54/E78</f>
        <v>29.663180121968917</v>
      </c>
      <c r="F57" s="10">
        <f t="shared" si="7"/>
        <v>29.56550322162283</v>
      </c>
      <c r="G57" s="10">
        <f t="shared" si="7"/>
        <v>29.309685920090658</v>
      </c>
      <c r="H57" s="10">
        <f t="shared" si="7"/>
        <v>28.93864842358749</v>
      </c>
      <c r="I57" s="10">
        <f t="shared" si="7"/>
        <v>28.809992430673255</v>
      </c>
      <c r="J57" s="10">
        <f t="shared" si="7"/>
        <v>28.520018147884617</v>
      </c>
      <c r="K57" s="10">
        <f t="shared" si="7"/>
        <v>28.349681371180626</v>
      </c>
      <c r="L57" s="10">
        <f t="shared" si="7"/>
        <v>26.79771662499905</v>
      </c>
      <c r="M57" s="10">
        <f t="shared" si="7"/>
        <v>26.74784964361676</v>
      </c>
      <c r="N57" s="10">
        <f t="shared" si="7"/>
        <v>26.50129282191777</v>
      </c>
      <c r="O57" s="8">
        <f aca="true" t="shared" si="8" ref="O57:O69">AVERAGE(C57:N57)</f>
        <v>28.3203568727542</v>
      </c>
      <c r="P57" s="24"/>
    </row>
    <row r="58" spans="2:16" ht="15">
      <c r="B58" s="6">
        <v>2009</v>
      </c>
      <c r="C58" s="10">
        <f aca="true" t="shared" si="9" ref="C58:D69">C16*$O$54/C79</f>
        <v>26.29326556055525</v>
      </c>
      <c r="D58" s="10">
        <f t="shared" si="9"/>
        <v>26.363883104585387</v>
      </c>
      <c r="E58" s="10">
        <f t="shared" si="7"/>
        <v>26.16284068511605</v>
      </c>
      <c r="F58" s="10">
        <f t="shared" si="7"/>
        <v>26.173498436015446</v>
      </c>
      <c r="G58" s="10">
        <f t="shared" si="7"/>
        <v>26.067310082533286</v>
      </c>
      <c r="H58" s="10">
        <f t="shared" si="7"/>
        <v>25.774515089446957</v>
      </c>
      <c r="I58" s="10">
        <f t="shared" si="7"/>
        <v>25.52228001833472</v>
      </c>
      <c r="J58" s="10">
        <f t="shared" si="7"/>
        <v>25.21182100623283</v>
      </c>
      <c r="K58" s="10">
        <f t="shared" si="7"/>
        <v>25.15349769619635</v>
      </c>
      <c r="L58" s="10">
        <f t="shared" si="7"/>
        <v>25.156183600915643</v>
      </c>
      <c r="M58" s="10">
        <f t="shared" si="7"/>
        <v>25.141865400296147</v>
      </c>
      <c r="N58" s="10">
        <f t="shared" si="7"/>
        <v>25.024359248936907</v>
      </c>
      <c r="O58" s="11">
        <f t="shared" si="8"/>
        <v>25.670443327430416</v>
      </c>
      <c r="P58" s="20">
        <f aca="true" t="shared" si="10" ref="P58:P69">O58/O57-1</f>
        <v>-0.09356921444281485</v>
      </c>
    </row>
    <row r="59" spans="2:16" ht="15">
      <c r="B59" s="6">
        <v>2010</v>
      </c>
      <c r="C59" s="10">
        <f t="shared" si="9"/>
        <v>24.792611578479846</v>
      </c>
      <c r="D59" s="10">
        <f t="shared" si="9"/>
        <v>24.65509587203394</v>
      </c>
      <c r="E59" s="10">
        <f t="shared" si="7"/>
        <v>24.423352625189196</v>
      </c>
      <c r="F59" s="10">
        <f t="shared" si="7"/>
        <v>24.380384913854392</v>
      </c>
      <c r="G59" s="10">
        <f t="shared" si="7"/>
        <v>24.341759196408642</v>
      </c>
      <c r="H59" s="10">
        <f t="shared" si="7"/>
        <v>24.273207345115395</v>
      </c>
      <c r="I59" s="10">
        <f t="shared" si="7"/>
        <v>24.01260416089848</v>
      </c>
      <c r="J59" s="10">
        <f t="shared" si="7"/>
        <v>23.728822503532815</v>
      </c>
      <c r="K59" s="10">
        <f t="shared" si="7"/>
        <v>24.439556549284497</v>
      </c>
      <c r="L59" s="10">
        <f t="shared" si="7"/>
        <v>24.283486740947414</v>
      </c>
      <c r="M59" s="10">
        <f t="shared" si="7"/>
        <v>24.302077434121927</v>
      </c>
      <c r="N59" s="10">
        <f t="shared" si="7"/>
        <v>24.174938325000003</v>
      </c>
      <c r="O59" s="11">
        <f t="shared" si="8"/>
        <v>24.31732477040555</v>
      </c>
      <c r="P59" s="20">
        <f t="shared" si="10"/>
        <v>-0.052711148762241256</v>
      </c>
    </row>
    <row r="60" spans="2:16" ht="15">
      <c r="B60" s="6">
        <v>2011</v>
      </c>
      <c r="C60" s="10">
        <f t="shared" si="9"/>
        <v>23.8764822962963</v>
      </c>
      <c r="D60" s="10">
        <f t="shared" si="9"/>
        <v>23.654538478473583</v>
      </c>
      <c r="E60" s="10">
        <f t="shared" si="7"/>
        <v>23.323625976845154</v>
      </c>
      <c r="F60" s="10">
        <f t="shared" si="7"/>
        <v>23.245133004807695</v>
      </c>
      <c r="G60" s="10">
        <f t="shared" si="7"/>
        <v>23.169386932144914</v>
      </c>
      <c r="H60" s="10">
        <f t="shared" si="7"/>
        <v>23.08751630694299</v>
      </c>
      <c r="I60" s="10">
        <f t="shared" si="7"/>
        <v>22.914633483412324</v>
      </c>
      <c r="J60" s="10">
        <f t="shared" si="7"/>
        <v>22.78719796870582</v>
      </c>
      <c r="K60" s="10">
        <f t="shared" si="7"/>
        <v>22.671798110287916</v>
      </c>
      <c r="L60" s="10">
        <f t="shared" si="7"/>
        <v>26.35764340255145</v>
      </c>
      <c r="M60" s="10">
        <f t="shared" si="7"/>
        <v>26.247656945474777</v>
      </c>
      <c r="N60" s="10">
        <f t="shared" si="7"/>
        <v>26.063971685082873</v>
      </c>
      <c r="O60" s="11">
        <f t="shared" si="8"/>
        <v>23.949965382585486</v>
      </c>
      <c r="P60" s="20">
        <f t="shared" si="10"/>
        <v>-0.015106899763379533</v>
      </c>
    </row>
    <row r="61" spans="2:16" ht="15">
      <c r="B61" s="6">
        <v>2012</v>
      </c>
      <c r="C61" s="10">
        <f t="shared" si="9"/>
        <v>25.87337591407678</v>
      </c>
      <c r="D61" s="10">
        <f t="shared" si="9"/>
        <v>25.659934049496872</v>
      </c>
      <c r="E61" s="10">
        <f t="shared" si="7"/>
        <v>25.408862881508078</v>
      </c>
      <c r="F61" s="10">
        <f t="shared" si="7"/>
        <v>25.98507991274152</v>
      </c>
      <c r="G61" s="10">
        <f t="shared" si="7"/>
        <v>25.883674722838137</v>
      </c>
      <c r="H61" s="10">
        <f t="shared" si="7"/>
        <v>25.805856618622336</v>
      </c>
      <c r="I61" s="10">
        <f t="shared" si="7"/>
        <v>25.737581135902637</v>
      </c>
      <c r="J61" s="10">
        <f t="shared" si="7"/>
        <v>25.49920773263434</v>
      </c>
      <c r="K61" s="10">
        <f t="shared" si="7"/>
        <v>25.193234849792816</v>
      </c>
      <c r="L61" s="10">
        <f t="shared" si="7"/>
        <v>24.907265725014934</v>
      </c>
      <c r="M61" s="10">
        <f t="shared" si="7"/>
        <v>24.820414398707264</v>
      </c>
      <c r="N61" s="10">
        <f t="shared" si="7"/>
        <v>25.003292709047294</v>
      </c>
      <c r="O61" s="11">
        <f t="shared" si="8"/>
        <v>25.48148172086525</v>
      </c>
      <c r="P61" s="20">
        <f t="shared" si="10"/>
        <v>0.06394649486188242</v>
      </c>
    </row>
    <row r="62" spans="2:16" ht="15">
      <c r="B62" s="6">
        <v>2013</v>
      </c>
      <c r="C62" s="10">
        <f t="shared" si="9"/>
        <v>24.53660942492013</v>
      </c>
      <c r="D62" s="10">
        <f t="shared" si="9"/>
        <v>24.2955738011988</v>
      </c>
      <c r="E62" s="10">
        <f t="shared" si="7"/>
        <v>24.13683173434786</v>
      </c>
      <c r="F62" s="10">
        <f t="shared" si="7"/>
        <v>24.029512762453685</v>
      </c>
      <c r="G62" s="10">
        <f t="shared" si="7"/>
        <v>23.95259623276428</v>
      </c>
      <c r="H62" s="10">
        <f t="shared" si="7"/>
        <v>23.84885449865163</v>
      </c>
      <c r="I62" s="10">
        <f t="shared" si="7"/>
        <v>23.667053158705702</v>
      </c>
      <c r="J62" s="10">
        <f t="shared" si="7"/>
        <v>24.553681013725015</v>
      </c>
      <c r="K62" s="10">
        <f t="shared" si="7"/>
        <v>24.223161909098106</v>
      </c>
      <c r="L62" s="10">
        <f t="shared" si="7"/>
        <v>24.02531310374617</v>
      </c>
      <c r="M62" s="10">
        <f t="shared" si="7"/>
        <v>23.976354867152597</v>
      </c>
      <c r="N62" s="10">
        <f t="shared" si="7"/>
        <v>24.150494335675376</v>
      </c>
      <c r="O62" s="11">
        <f t="shared" si="8"/>
        <v>24.116336403536618</v>
      </c>
      <c r="P62" s="20">
        <f t="shared" si="10"/>
        <v>-0.053574016310472095</v>
      </c>
    </row>
    <row r="63" spans="2:16" ht="15">
      <c r="B63" s="6">
        <v>2014</v>
      </c>
      <c r="C63" s="10">
        <f t="shared" si="9"/>
        <v>23.575393938810112</v>
      </c>
      <c r="D63" s="10">
        <f t="shared" si="9"/>
        <v>23.19113878780987</v>
      </c>
      <c r="E63" s="10">
        <f t="shared" si="7"/>
        <v>23.056550478595113</v>
      </c>
      <c r="F63" s="10">
        <f t="shared" si="7"/>
        <v>25.400526131221717</v>
      </c>
      <c r="G63" s="10">
        <f t="shared" si="7"/>
        <v>25.320326003608475</v>
      </c>
      <c r="H63" s="10">
        <f t="shared" si="7"/>
        <v>25.233066863949656</v>
      </c>
      <c r="I63" s="10">
        <f t="shared" si="7"/>
        <v>25.04543251784652</v>
      </c>
      <c r="J63" s="10">
        <f t="shared" si="7"/>
        <v>24.858733227544466</v>
      </c>
      <c r="K63" s="10">
        <f t="shared" si="7"/>
        <v>26.091151260504205</v>
      </c>
      <c r="L63" s="10">
        <f t="shared" si="7"/>
        <v>25.937629304082524</v>
      </c>
      <c r="M63" s="10">
        <f t="shared" si="7"/>
        <v>25.900000362686782</v>
      </c>
      <c r="N63" s="10">
        <f t="shared" si="7"/>
        <v>26.037876832203022</v>
      </c>
      <c r="O63" s="11">
        <f t="shared" si="8"/>
        <v>24.97065214240521</v>
      </c>
      <c r="P63" s="20">
        <f t="shared" si="10"/>
        <v>0.03542477284167056</v>
      </c>
    </row>
    <row r="64" spans="2:16" ht="15">
      <c r="B64" s="6">
        <v>2015</v>
      </c>
      <c r="C64" s="9">
        <f t="shared" si="9"/>
        <v>25.473168652350722</v>
      </c>
      <c r="D64" s="10">
        <f t="shared" si="9"/>
        <v>25.19634500035283</v>
      </c>
      <c r="E64" s="10">
        <f t="shared" si="7"/>
        <v>26.324939716187806</v>
      </c>
      <c r="F64" s="10">
        <f t="shared" si="7"/>
        <v>26.176356334053377</v>
      </c>
      <c r="G64" s="10">
        <f t="shared" si="7"/>
        <v>26.04929545454545</v>
      </c>
      <c r="H64" s="10">
        <f t="shared" si="7"/>
        <v>25.93240989576142</v>
      </c>
      <c r="I64" s="10">
        <f t="shared" si="7"/>
        <v>25.62286950071618</v>
      </c>
      <c r="J64" s="10">
        <f t="shared" si="7"/>
        <v>25.324045419306994</v>
      </c>
      <c r="K64" s="10">
        <f t="shared" si="7"/>
        <v>25.151104027182644</v>
      </c>
      <c r="L64" s="10">
        <f t="shared" si="7"/>
        <v>25.000458521895382</v>
      </c>
      <c r="M64" s="10">
        <f t="shared" si="7"/>
        <v>24.89442609343936</v>
      </c>
      <c r="N64" s="10">
        <f t="shared" si="7"/>
        <v>25.03211099820084</v>
      </c>
      <c r="O64" s="11">
        <f t="shared" si="8"/>
        <v>25.514794134499414</v>
      </c>
      <c r="P64" s="20">
        <f t="shared" si="10"/>
        <v>0.021791260756467867</v>
      </c>
    </row>
    <row r="65" spans="2:16" ht="15">
      <c r="B65" s="6">
        <v>2016</v>
      </c>
      <c r="C65" s="9">
        <f t="shared" si="9"/>
        <v>24.434557678548195</v>
      </c>
      <c r="D65" s="10">
        <f t="shared" si="9"/>
        <v>24.049736859795136</v>
      </c>
      <c r="E65" s="10">
        <f t="shared" si="7"/>
        <v>23.802869709162337</v>
      </c>
      <c r="F65" s="10">
        <f t="shared" si="7"/>
        <v>23.694770389176234</v>
      </c>
      <c r="G65" s="10">
        <f t="shared" si="7"/>
        <v>23.468288233272943</v>
      </c>
      <c r="H65" s="10">
        <f t="shared" si="7"/>
        <v>23.374829802128055</v>
      </c>
      <c r="I65" s="10">
        <f t="shared" si="7"/>
        <v>23.28355582930457</v>
      </c>
      <c r="J65" s="10">
        <f t="shared" si="7"/>
        <v>23.151540105386417</v>
      </c>
      <c r="K65" s="10">
        <f t="shared" si="7"/>
        <v>23.094607755440798</v>
      </c>
      <c r="L65" s="10">
        <f t="shared" si="7"/>
        <v>23.052091909057435</v>
      </c>
      <c r="M65" s="10">
        <f t="shared" si="7"/>
        <v>24.375682917484056</v>
      </c>
      <c r="N65" s="10">
        <f t="shared" si="7"/>
        <v>24.509408848548357</v>
      </c>
      <c r="O65" s="11">
        <f t="shared" si="8"/>
        <v>23.690995003108707</v>
      </c>
      <c r="P65" s="20">
        <f t="shared" si="10"/>
        <v>-0.07148006453733002</v>
      </c>
    </row>
    <row r="66" spans="2:16" ht="17.25" customHeight="1">
      <c r="B66" s="6">
        <v>2017</v>
      </c>
      <c r="C66" s="9">
        <f t="shared" si="9"/>
        <v>23.888022814659056</v>
      </c>
      <c r="D66" s="10">
        <f t="shared" si="9"/>
        <v>23.76949663737446</v>
      </c>
      <c r="E66" s="10">
        <f t="shared" si="7"/>
        <v>23.61000770441185</v>
      </c>
      <c r="F66" s="10">
        <f t="shared" si="7"/>
        <v>23.558249777817274</v>
      </c>
      <c r="G66" s="10">
        <f t="shared" si="7"/>
        <v>23.52758223372781</v>
      </c>
      <c r="H66" s="10">
        <f t="shared" si="7"/>
        <v>23.49282952732644</v>
      </c>
      <c r="I66" s="10">
        <f t="shared" si="7"/>
        <v>23.418112948347957</v>
      </c>
      <c r="J66" s="10">
        <f t="shared" si="7"/>
        <v>23.238815882524836</v>
      </c>
      <c r="K66" s="10">
        <f t="shared" si="7"/>
        <v>23.11452969131496</v>
      </c>
      <c r="L66" s="10">
        <f t="shared" si="7"/>
        <v>23.008861741218677</v>
      </c>
      <c r="M66" s="10">
        <f t="shared" si="7"/>
        <v>25.24718476756258</v>
      </c>
      <c r="N66" s="10">
        <f>N24*$O$54/N87</f>
        <v>25.32313372093023</v>
      </c>
      <c r="O66" s="11">
        <f t="shared" si="8"/>
        <v>23.76640228726801</v>
      </c>
      <c r="P66" s="20">
        <f t="shared" si="10"/>
        <v>0.0031829513344379112</v>
      </c>
    </row>
    <row r="67" spans="2:16" ht="17.25" customHeight="1">
      <c r="B67" s="6">
        <v>2018</v>
      </c>
      <c r="C67" s="9">
        <f t="shared" si="9"/>
        <v>24.654220754716977</v>
      </c>
      <c r="D67" s="10">
        <f t="shared" si="9"/>
        <v>24.439489112835684</v>
      </c>
      <c r="E67" s="10">
        <f t="shared" si="7"/>
        <v>24.371454234174042</v>
      </c>
      <c r="F67" s="10">
        <f t="shared" si="7"/>
        <v>24.355182189951595</v>
      </c>
      <c r="G67" s="10">
        <f t="shared" si="7"/>
        <v>24.158932032672883</v>
      </c>
      <c r="H67" s="10">
        <f t="shared" si="7"/>
        <v>23.9225975243196</v>
      </c>
      <c r="I67" s="10">
        <f t="shared" si="7"/>
        <v>23.780936029771283</v>
      </c>
      <c r="J67" s="10">
        <f t="shared" si="7"/>
        <v>23.62180613566456</v>
      </c>
      <c r="K67" s="10">
        <f t="shared" si="7"/>
        <v>26.12027271384847</v>
      </c>
      <c r="L67" s="10">
        <f t="shared" si="7"/>
        <v>26.060100650916105</v>
      </c>
      <c r="M67" s="10">
        <f t="shared" si="7"/>
        <v>25.965508634034375</v>
      </c>
      <c r="N67" s="10">
        <f t="shared" si="7"/>
        <v>26.06568635462437</v>
      </c>
      <c r="O67" s="11">
        <f t="shared" si="8"/>
        <v>24.793015530627496</v>
      </c>
      <c r="P67" s="20">
        <f t="shared" si="10"/>
        <v>0.043195988646100414</v>
      </c>
    </row>
    <row r="68" spans="2:16" ht="17.25" customHeight="1">
      <c r="B68" s="6">
        <v>2019</v>
      </c>
      <c r="C68" s="9">
        <f t="shared" si="9"/>
        <v>25.51202804583836</v>
      </c>
      <c r="D68" s="10">
        <f t="shared" si="9"/>
        <v>27.54722591284475</v>
      </c>
      <c r="E68" s="10">
        <f t="shared" si="7"/>
        <v>27.399222012708577</v>
      </c>
      <c r="F68" s="10">
        <f t="shared" si="7"/>
        <v>27.27943321160374</v>
      </c>
      <c r="G68" s="10">
        <f t="shared" si="7"/>
        <v>27.171819278651565</v>
      </c>
      <c r="H68" s="10">
        <f t="shared" si="7"/>
        <v>26.998917761148437</v>
      </c>
      <c r="I68" s="10">
        <f t="shared" si="7"/>
        <v>26.794318505607755</v>
      </c>
      <c r="J68" s="10">
        <f t="shared" si="7"/>
        <v>28.839982072211928</v>
      </c>
      <c r="K68" s="10">
        <f t="shared" si="7"/>
        <v>28.69198893981666</v>
      </c>
      <c r="L68" s="10">
        <f t="shared" si="7"/>
        <v>28.477753152351283</v>
      </c>
      <c r="M68" s="10">
        <f t="shared" si="7"/>
        <v>28.358558302146935</v>
      </c>
      <c r="N68" s="10">
        <f t="shared" si="7"/>
        <v>28.366939316323514</v>
      </c>
      <c r="O68" s="11">
        <f t="shared" si="8"/>
        <v>27.619848875937794</v>
      </c>
      <c r="P68" s="20">
        <f t="shared" si="10"/>
        <v>0.1140173264449511</v>
      </c>
    </row>
    <row r="69" spans="2:16" ht="17.25" customHeight="1">
      <c r="B69" s="6">
        <v>2020</v>
      </c>
      <c r="C69" s="9">
        <f t="shared" si="9"/>
        <v>27.78528499059198</v>
      </c>
      <c r="D69" s="10">
        <f t="shared" si="9"/>
        <v>27.616073750839167</v>
      </c>
      <c r="E69" s="10">
        <f t="shared" si="7"/>
        <v>27.252773140261215</v>
      </c>
      <c r="F69" s="10">
        <f t="shared" si="7"/>
        <v>28.789296023939876</v>
      </c>
      <c r="G69" s="10">
        <f t="shared" si="7"/>
        <v>28.6272599418712</v>
      </c>
      <c r="H69" s="10">
        <f t="shared" si="7"/>
        <v>28.621978159594097</v>
      </c>
      <c r="I69" s="10">
        <f t="shared" si="7"/>
        <v>28.465731753750173</v>
      </c>
      <c r="J69" s="10">
        <f t="shared" si="7"/>
        <v>28.30343397646415</v>
      </c>
      <c r="K69" s="10">
        <f t="shared" si="7"/>
        <v>28.12384365935461</v>
      </c>
      <c r="L69" s="10">
        <f t="shared" si="7"/>
        <v>29.360747577956023</v>
      </c>
      <c r="M69" s="10">
        <f t="shared" si="7"/>
        <v>29.277632453381262</v>
      </c>
      <c r="N69" s="10">
        <f t="shared" si="7"/>
        <v>29.33299015216315</v>
      </c>
      <c r="O69" s="11">
        <f t="shared" si="8"/>
        <v>28.463087131680577</v>
      </c>
      <c r="P69" s="20">
        <f t="shared" si="10"/>
        <v>0.030530154583047198</v>
      </c>
    </row>
    <row r="70" spans="2:16" ht="17.25" customHeight="1" thickBot="1">
      <c r="B70" s="7">
        <v>2021</v>
      </c>
      <c r="C70" s="12">
        <f>C28*$O$54/C91</f>
        <v>28.870295992290313</v>
      </c>
      <c r="D70" s="13">
        <f>D28*$O$54/D91</f>
        <v>28.63430939353988</v>
      </c>
      <c r="E70" s="13">
        <f>E28*$O$54/E91</f>
        <v>28.45921424983621</v>
      </c>
      <c r="F70" s="13">
        <f>F28*$O$54/F91</f>
        <v>29.04664452411995</v>
      </c>
      <c r="G70" s="13">
        <f>G28*$O$54/G91</f>
        <v>28.9147</v>
      </c>
      <c r="H70" s="13"/>
      <c r="I70" s="13"/>
      <c r="J70" s="13"/>
      <c r="K70" s="13"/>
      <c r="L70" s="13"/>
      <c r="M70" s="13"/>
      <c r="N70" s="13"/>
      <c r="O70" s="14"/>
      <c r="P70" s="21"/>
    </row>
    <row r="71" spans="2:16" ht="15">
      <c r="B71" s="19" t="s">
        <v>28</v>
      </c>
      <c r="P71" s="22"/>
    </row>
    <row r="72" spans="15:16" ht="15">
      <c r="O72" s="41"/>
      <c r="P72" s="22"/>
    </row>
    <row r="73" spans="13:16" ht="15">
      <c r="M73" s="42"/>
      <c r="N73" s="42"/>
      <c r="O73" s="41"/>
      <c r="P73" s="22"/>
    </row>
    <row r="74" spans="14:16" ht="15.75" thickBot="1">
      <c r="N74" s="42"/>
      <c r="P74" s="22"/>
    </row>
    <row r="75" spans="6:16" ht="15.75" thickBot="1">
      <c r="F75" s="54" t="s">
        <v>29</v>
      </c>
      <c r="G75" s="55"/>
      <c r="H75" s="55"/>
      <c r="I75" s="55"/>
      <c r="J75" s="56"/>
      <c r="P75" s="22"/>
    </row>
    <row r="76" spans="2:16" ht="15.75" thickBot="1">
      <c r="B76" t="s">
        <v>15</v>
      </c>
      <c r="P76" s="22"/>
    </row>
    <row r="77" spans="2:16" ht="15.75" thickBot="1">
      <c r="B77" s="3" t="s">
        <v>0</v>
      </c>
      <c r="C77" s="49" t="s">
        <v>1</v>
      </c>
      <c r="D77" s="49" t="s">
        <v>2</v>
      </c>
      <c r="E77" s="49" t="s">
        <v>3</v>
      </c>
      <c r="F77" s="49" t="s">
        <v>4</v>
      </c>
      <c r="G77" s="49" t="s">
        <v>5</v>
      </c>
      <c r="H77" s="49" t="s">
        <v>6</v>
      </c>
      <c r="I77" s="49" t="s">
        <v>7</v>
      </c>
      <c r="J77" s="49" t="s">
        <v>8</v>
      </c>
      <c r="K77" s="49" t="s">
        <v>9</v>
      </c>
      <c r="L77" s="49" t="s">
        <v>10</v>
      </c>
      <c r="M77" s="49" t="s">
        <v>11</v>
      </c>
      <c r="N77" s="49" t="s">
        <v>12</v>
      </c>
      <c r="O77" s="5" t="s">
        <v>14</v>
      </c>
      <c r="P77" s="23" t="s">
        <v>13</v>
      </c>
    </row>
    <row r="78" spans="2:16" ht="15">
      <c r="B78" s="6">
        <v>2008</v>
      </c>
      <c r="C78" s="9"/>
      <c r="D78" s="10"/>
      <c r="E78" s="10">
        <v>83.18598721896626</v>
      </c>
      <c r="F78" s="10">
        <v>83.46081255587563</v>
      </c>
      <c r="G78" s="10">
        <v>84.18926525611735</v>
      </c>
      <c r="H78" s="10">
        <v>85.26869971193007</v>
      </c>
      <c r="I78" s="10">
        <v>85.64948180523824</v>
      </c>
      <c r="J78" s="10">
        <v>86.52031389689084</v>
      </c>
      <c r="K78" s="10">
        <v>87.04016423297242</v>
      </c>
      <c r="L78" s="10">
        <v>87.32823416443165</v>
      </c>
      <c r="M78" s="10">
        <v>87.49104334293565</v>
      </c>
      <c r="N78" s="10">
        <v>88.30502301248303</v>
      </c>
      <c r="O78" s="8">
        <f aca="true" t="shared" si="11" ref="O78:O90">AVERAGE(C78:N78)</f>
        <v>85.84390251978412</v>
      </c>
      <c r="P78" s="24"/>
    </row>
    <row r="79" spans="2:16" ht="15">
      <c r="B79" s="6">
        <v>2009</v>
      </c>
      <c r="C79" s="9">
        <v>89.00367537498758</v>
      </c>
      <c r="D79" s="10">
        <v>88.7652726730903</v>
      </c>
      <c r="E79" s="10">
        <v>89.44736929240754</v>
      </c>
      <c r="F79" s="10">
        <v>89.41094665739544</v>
      </c>
      <c r="G79" s="10">
        <v>89.77517300751632</v>
      </c>
      <c r="H79" s="10">
        <v>90.7950067878547</v>
      </c>
      <c r="I79" s="10">
        <v>91.692328068607</v>
      </c>
      <c r="J79" s="10">
        <v>92.82142975398166</v>
      </c>
      <c r="K79" s="10">
        <v>93.0366544154167</v>
      </c>
      <c r="L79" s="10">
        <v>93.02672096950432</v>
      </c>
      <c r="M79" s="10">
        <v>93.07969934770372</v>
      </c>
      <c r="N79" s="10">
        <v>93.51677096784874</v>
      </c>
      <c r="O79" s="11">
        <f t="shared" si="11"/>
        <v>91.19758727635951</v>
      </c>
      <c r="P79" s="20">
        <f>+O79/O78-1</f>
        <v>0.06236534686131656</v>
      </c>
    </row>
    <row r="80" spans="2:16" ht="15">
      <c r="B80" s="6">
        <v>2010</v>
      </c>
      <c r="C80" s="9">
        <v>94.39091420813881</v>
      </c>
      <c r="D80" s="10">
        <v>94.91738684149533</v>
      </c>
      <c r="E80" s="10">
        <v>95.81801927088507</v>
      </c>
      <c r="F80" s="10">
        <v>95.98688785139565</v>
      </c>
      <c r="G80" s="10">
        <v>96.13920068871893</v>
      </c>
      <c r="H80" s="10">
        <v>96.41071487699084</v>
      </c>
      <c r="I80" s="10">
        <v>97.45703784642893</v>
      </c>
      <c r="J80" s="10">
        <v>98.62256216681568</v>
      </c>
      <c r="K80" s="10">
        <v>98.91725439554982</v>
      </c>
      <c r="L80" s="10">
        <v>99.5529949339426</v>
      </c>
      <c r="M80" s="10">
        <v>99.47683851528096</v>
      </c>
      <c r="N80" s="10">
        <v>100</v>
      </c>
      <c r="O80" s="11">
        <f t="shared" si="11"/>
        <v>97.30748429963687</v>
      </c>
      <c r="P80" s="20">
        <f>+O80/O79-1</f>
        <v>0.06699625731064907</v>
      </c>
    </row>
    <row r="81" spans="2:16" ht="15">
      <c r="B81" s="6">
        <v>2011</v>
      </c>
      <c r="C81" s="9">
        <v>101.25</v>
      </c>
      <c r="D81" s="10">
        <v>102.2</v>
      </c>
      <c r="E81" s="10">
        <v>103.65</v>
      </c>
      <c r="F81" s="10">
        <v>104</v>
      </c>
      <c r="G81" s="10">
        <v>104.34</v>
      </c>
      <c r="H81" s="10">
        <v>104.71</v>
      </c>
      <c r="I81" s="10">
        <v>105.5</v>
      </c>
      <c r="J81" s="10">
        <v>106.09</v>
      </c>
      <c r="K81" s="10">
        <v>106.63</v>
      </c>
      <c r="L81" s="10">
        <v>107.39</v>
      </c>
      <c r="M81" s="10">
        <v>107.84</v>
      </c>
      <c r="N81" s="10">
        <v>108.6</v>
      </c>
      <c r="O81" s="11">
        <f t="shared" si="11"/>
        <v>105.18333333333334</v>
      </c>
      <c r="P81" s="20">
        <f aca="true" t="shared" si="12" ref="P81:P86">O81/O80-1</f>
        <v>0.08093775201755848</v>
      </c>
    </row>
    <row r="82" spans="2:16" ht="15">
      <c r="B82" s="6">
        <v>2012</v>
      </c>
      <c r="C82" s="9">
        <v>109.4</v>
      </c>
      <c r="D82" s="10">
        <v>110.31</v>
      </c>
      <c r="E82" s="10">
        <v>111.4</v>
      </c>
      <c r="F82" s="10">
        <v>112.31</v>
      </c>
      <c r="G82" s="10">
        <v>112.75</v>
      </c>
      <c r="H82" s="10">
        <v>113.09</v>
      </c>
      <c r="I82" s="10">
        <v>113.39</v>
      </c>
      <c r="J82" s="10">
        <v>114.45</v>
      </c>
      <c r="K82" s="10">
        <v>115.84</v>
      </c>
      <c r="L82" s="10">
        <v>117.17</v>
      </c>
      <c r="M82" s="10">
        <v>117.58</v>
      </c>
      <c r="N82" s="10">
        <v>116.72</v>
      </c>
      <c r="O82" s="11">
        <f t="shared" si="11"/>
        <v>113.70083333333334</v>
      </c>
      <c r="P82" s="20">
        <f t="shared" si="12"/>
        <v>0.08097765805736024</v>
      </c>
    </row>
    <row r="83" spans="2:16" ht="15">
      <c r="B83" s="6">
        <v>2013</v>
      </c>
      <c r="C83" s="9">
        <v>118.94</v>
      </c>
      <c r="D83" s="10">
        <v>120.12</v>
      </c>
      <c r="E83" s="10">
        <v>120.91</v>
      </c>
      <c r="F83" s="10">
        <v>121.45</v>
      </c>
      <c r="G83" s="10">
        <v>121.84</v>
      </c>
      <c r="H83" s="10">
        <v>122.37</v>
      </c>
      <c r="I83" s="10">
        <v>123.31</v>
      </c>
      <c r="J83" s="10">
        <v>124.59</v>
      </c>
      <c r="K83" s="10">
        <v>126.29</v>
      </c>
      <c r="L83" s="10">
        <v>127.33</v>
      </c>
      <c r="M83" s="10">
        <v>127.59</v>
      </c>
      <c r="N83" s="10">
        <v>126.67</v>
      </c>
      <c r="O83" s="11">
        <f t="shared" si="11"/>
        <v>123.45083333333334</v>
      </c>
      <c r="P83" s="20">
        <f t="shared" si="12"/>
        <v>0.08575135040053938</v>
      </c>
    </row>
    <row r="84" spans="2:16" ht="15">
      <c r="B84" s="6">
        <v>2014</v>
      </c>
      <c r="C84" s="9">
        <v>129.76</v>
      </c>
      <c r="D84" s="10">
        <v>131.91</v>
      </c>
      <c r="E84" s="10">
        <v>132.68</v>
      </c>
      <c r="F84" s="10">
        <v>132.6</v>
      </c>
      <c r="G84" s="10">
        <v>133.02</v>
      </c>
      <c r="H84" s="10">
        <v>133.48</v>
      </c>
      <c r="I84" s="10">
        <v>134.48</v>
      </c>
      <c r="J84" s="10">
        <v>135.49</v>
      </c>
      <c r="K84" s="10">
        <v>136.85</v>
      </c>
      <c r="L84" s="10">
        <v>137.66</v>
      </c>
      <c r="M84" s="10">
        <v>137.86</v>
      </c>
      <c r="N84" s="10">
        <v>137.13</v>
      </c>
      <c r="O84" s="11">
        <f t="shared" si="11"/>
        <v>134.41</v>
      </c>
      <c r="P84" s="20">
        <f t="shared" si="12"/>
        <v>0.08877353332298288</v>
      </c>
    </row>
    <row r="85" spans="2:16" ht="15">
      <c r="B85" s="6">
        <v>2015</v>
      </c>
      <c r="C85" s="9">
        <v>140.17</v>
      </c>
      <c r="D85" s="10">
        <v>141.71</v>
      </c>
      <c r="E85" s="10">
        <v>142.7</v>
      </c>
      <c r="F85" s="10">
        <v>143.51</v>
      </c>
      <c r="G85" s="10">
        <v>144.21</v>
      </c>
      <c r="H85" s="10">
        <v>144.86</v>
      </c>
      <c r="I85" s="10">
        <v>146.61</v>
      </c>
      <c r="J85" s="10">
        <v>148.34</v>
      </c>
      <c r="K85" s="10">
        <v>149.36</v>
      </c>
      <c r="L85" s="10">
        <v>150.26</v>
      </c>
      <c r="M85" s="10">
        <v>150.9</v>
      </c>
      <c r="N85" s="10">
        <v>150.07</v>
      </c>
      <c r="O85" s="11">
        <f t="shared" si="11"/>
        <v>146.0583333333333</v>
      </c>
      <c r="P85" s="20">
        <f t="shared" si="12"/>
        <v>0.0866626987079333</v>
      </c>
    </row>
    <row r="86" spans="2:16" ht="15">
      <c r="B86" s="6">
        <v>2016</v>
      </c>
      <c r="C86" s="9">
        <v>153.74</v>
      </c>
      <c r="D86" s="10">
        <v>156.2</v>
      </c>
      <c r="E86" s="10">
        <v>157.82</v>
      </c>
      <c r="F86" s="10">
        <v>158.54</v>
      </c>
      <c r="G86" s="10">
        <v>160.07</v>
      </c>
      <c r="H86" s="10">
        <v>160.71</v>
      </c>
      <c r="I86" s="10">
        <v>161.34</v>
      </c>
      <c r="J86" s="10">
        <v>162.26</v>
      </c>
      <c r="K86" s="10">
        <v>162.66</v>
      </c>
      <c r="L86" s="10">
        <v>162.96</v>
      </c>
      <c r="M86" s="10">
        <v>163.12</v>
      </c>
      <c r="N86" s="10">
        <v>162.23</v>
      </c>
      <c r="O86" s="11">
        <f t="shared" si="11"/>
        <v>160.13750000000002</v>
      </c>
      <c r="P86" s="20">
        <f t="shared" si="12"/>
        <v>0.096394134763508</v>
      </c>
    </row>
    <row r="87" spans="2:16" ht="17.25" customHeight="1">
      <c r="B87" s="6">
        <v>2017</v>
      </c>
      <c r="C87" s="9">
        <v>166.45</v>
      </c>
      <c r="D87" s="10">
        <v>167.28</v>
      </c>
      <c r="E87" s="10">
        <v>168.41</v>
      </c>
      <c r="F87" s="10">
        <v>168.78</v>
      </c>
      <c r="G87" s="10">
        <v>169</v>
      </c>
      <c r="H87" s="10">
        <v>169.25</v>
      </c>
      <c r="I87" s="10">
        <v>169.79</v>
      </c>
      <c r="J87" s="10">
        <v>171.1</v>
      </c>
      <c r="K87" s="10">
        <v>172.02</v>
      </c>
      <c r="L87" s="10">
        <v>172.81</v>
      </c>
      <c r="M87" s="10">
        <v>173.38</v>
      </c>
      <c r="N87" s="10">
        <v>172.86</v>
      </c>
      <c r="O87" s="11">
        <f t="shared" si="11"/>
        <v>170.09416666666667</v>
      </c>
      <c r="P87" s="20">
        <f>O87/O86-1</f>
        <v>0.06217573439492097</v>
      </c>
    </row>
    <row r="88" spans="2:16" ht="17.25" customHeight="1">
      <c r="B88" s="6">
        <v>2018</v>
      </c>
      <c r="C88" s="9">
        <v>177.55</v>
      </c>
      <c r="D88" s="10">
        <v>179.11</v>
      </c>
      <c r="E88" s="10">
        <v>179.61</v>
      </c>
      <c r="F88" s="10">
        <v>179.73</v>
      </c>
      <c r="G88" s="10">
        <v>181.19</v>
      </c>
      <c r="H88" s="10">
        <v>182.98</v>
      </c>
      <c r="I88" s="10">
        <v>184.07</v>
      </c>
      <c r="J88" s="10">
        <v>185.31</v>
      </c>
      <c r="K88" s="10">
        <v>186.23</v>
      </c>
      <c r="L88" s="10">
        <v>186.66</v>
      </c>
      <c r="M88" s="10">
        <v>187.34</v>
      </c>
      <c r="N88" s="10">
        <v>186.62</v>
      </c>
      <c r="O88" s="11">
        <f t="shared" si="11"/>
        <v>183.03333333333333</v>
      </c>
      <c r="P88" s="20">
        <f>O88/O87-1</f>
        <v>0.07607060794755838</v>
      </c>
    </row>
    <row r="89" spans="2:16" ht="17.25" customHeight="1">
      <c r="B89" s="6">
        <v>2019</v>
      </c>
      <c r="C89" s="9">
        <v>190.67</v>
      </c>
      <c r="D89" s="10">
        <v>192.53</v>
      </c>
      <c r="E89" s="10">
        <v>193.57</v>
      </c>
      <c r="F89" s="10">
        <v>194.42</v>
      </c>
      <c r="G89" s="10">
        <v>195.19</v>
      </c>
      <c r="H89" s="10">
        <v>196.44</v>
      </c>
      <c r="I89" s="10">
        <v>197.94</v>
      </c>
      <c r="J89" s="10">
        <v>199.69</v>
      </c>
      <c r="K89" s="10">
        <v>200.72</v>
      </c>
      <c r="L89" s="10">
        <v>202.23</v>
      </c>
      <c r="M89" s="10">
        <v>203.08</v>
      </c>
      <c r="N89" s="10">
        <v>203.02</v>
      </c>
      <c r="O89" s="11">
        <f t="shared" si="11"/>
        <v>197.45833333333334</v>
      </c>
      <c r="P89" s="20">
        <f>O89/O88-1</f>
        <v>0.07881078127845575</v>
      </c>
    </row>
    <row r="90" spans="2:16" ht="17.25" customHeight="1">
      <c r="B90" s="6">
        <v>2020</v>
      </c>
      <c r="C90" s="9">
        <v>207.27</v>
      </c>
      <c r="D90" s="10">
        <v>208.54</v>
      </c>
      <c r="E90" s="10">
        <v>211.32</v>
      </c>
      <c r="F90" s="10">
        <v>215.54</v>
      </c>
      <c r="G90" s="10">
        <v>216.76</v>
      </c>
      <c r="H90" s="10">
        <v>216.8</v>
      </c>
      <c r="I90" s="10">
        <v>217.99</v>
      </c>
      <c r="J90" s="10">
        <v>219.24</v>
      </c>
      <c r="K90" s="10">
        <v>220.64</v>
      </c>
      <c r="L90" s="10">
        <v>221.92</v>
      </c>
      <c r="M90" s="10">
        <v>222.55</v>
      </c>
      <c r="N90" s="10">
        <v>222.13</v>
      </c>
      <c r="O90" s="11">
        <f t="shared" si="11"/>
        <v>216.72500000000002</v>
      </c>
      <c r="P90" s="20">
        <f>O90/O89-1</f>
        <v>0.09757332770626714</v>
      </c>
    </row>
    <row r="91" spans="2:16" ht="17.25" customHeight="1" thickBot="1">
      <c r="B91" s="7">
        <v>2021</v>
      </c>
      <c r="C91" s="12">
        <v>225.69</v>
      </c>
      <c r="D91" s="13">
        <v>227.55</v>
      </c>
      <c r="E91" s="13">
        <v>228.95</v>
      </c>
      <c r="F91" s="13">
        <v>230.1</v>
      </c>
      <c r="G91" s="13">
        <v>231.15</v>
      </c>
      <c r="H91" s="13"/>
      <c r="I91" s="13"/>
      <c r="J91" s="13"/>
      <c r="K91" s="13"/>
      <c r="L91" s="13"/>
      <c r="M91" s="13"/>
      <c r="N91" s="13"/>
      <c r="O91" s="14"/>
      <c r="P91" s="21"/>
    </row>
    <row r="92" ht="15">
      <c r="B92" s="19" t="s">
        <v>16</v>
      </c>
    </row>
  </sheetData>
  <sheetProtection/>
  <mergeCells count="5">
    <mergeCell ref="F10:J10"/>
    <mergeCell ref="F33:J33"/>
    <mergeCell ref="F54:J54"/>
    <mergeCell ref="L54:M54"/>
    <mergeCell ref="F75:J75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75"/>
  <sheetViews>
    <sheetView showGridLines="0" zoomScalePageLayoutView="0" workbookViewId="0" topLeftCell="A1">
      <pane ySplit="14" topLeftCell="A164" activePane="bottomLeft" state="frozen"/>
      <selection pane="topLeft" activeCell="A1" sqref="A1"/>
      <selection pane="bottomLeft" activeCell="F173" sqref="F173"/>
    </sheetView>
  </sheetViews>
  <sheetFormatPr defaultColWidth="11.421875" defaultRowHeight="15"/>
  <cols>
    <col min="1" max="2" width="11.421875" style="0" customWidth="1"/>
    <col min="3" max="3" width="15.421875" style="0" customWidth="1"/>
    <col min="4" max="5" width="27.7109375" style="0" customWidth="1"/>
    <col min="6" max="6" width="29.57421875" style="0" customWidth="1"/>
  </cols>
  <sheetData>
    <row r="1" spans="3:6" ht="15">
      <c r="C1" s="26"/>
      <c r="D1" s="26"/>
      <c r="E1" s="26"/>
      <c r="F1" s="26"/>
    </row>
    <row r="2" spans="3:6" ht="15">
      <c r="C2" s="26"/>
      <c r="D2" s="26"/>
      <c r="E2" s="26"/>
      <c r="F2" s="26"/>
    </row>
    <row r="3" spans="3:6" ht="15">
      <c r="C3" s="26"/>
      <c r="D3" s="26"/>
      <c r="E3" s="26"/>
      <c r="F3" s="26"/>
    </row>
    <row r="4" spans="3:6" ht="15">
      <c r="C4" s="26"/>
      <c r="D4" s="26"/>
      <c r="E4" s="26"/>
      <c r="F4" s="26"/>
    </row>
    <row r="5" spans="3:6" ht="15">
      <c r="C5" s="26"/>
      <c r="D5" s="26"/>
      <c r="E5" s="26"/>
      <c r="F5" s="26"/>
    </row>
    <row r="6" spans="3:6" ht="15">
      <c r="C6" s="26"/>
      <c r="D6" s="26"/>
      <c r="E6" s="26"/>
      <c r="F6" s="26"/>
    </row>
    <row r="7" spans="3:6" ht="15">
      <c r="C7" s="26"/>
      <c r="D7" s="26"/>
      <c r="E7" s="26"/>
      <c r="F7" s="26"/>
    </row>
    <row r="8" spans="3:6" ht="15">
      <c r="C8" s="26"/>
      <c r="D8" s="26"/>
      <c r="E8" s="26"/>
      <c r="F8" s="26"/>
    </row>
    <row r="9" spans="3:6" ht="15">
      <c r="C9" s="26"/>
      <c r="D9" s="26"/>
      <c r="E9" s="26"/>
      <c r="F9" s="26"/>
    </row>
    <row r="10" spans="3:6" ht="15.75" thickBot="1">
      <c r="C10" s="26"/>
      <c r="D10" s="26"/>
      <c r="E10" s="26"/>
      <c r="F10" s="26"/>
    </row>
    <row r="11" spans="3:6" ht="15.75" thickBot="1">
      <c r="C11" s="60" t="s">
        <v>21</v>
      </c>
      <c r="D11" s="61"/>
      <c r="E11" s="51"/>
      <c r="F11" s="27" t="s">
        <v>19</v>
      </c>
    </row>
    <row r="14" spans="3:6" s="28" customFormat="1" ht="51.75" customHeight="1">
      <c r="C14" s="29" t="s">
        <v>23</v>
      </c>
      <c r="D14" s="30" t="s">
        <v>17</v>
      </c>
      <c r="E14" s="30" t="s">
        <v>35</v>
      </c>
      <c r="F14" s="31" t="s">
        <v>20</v>
      </c>
    </row>
    <row r="15" spans="3:6" ht="15">
      <c r="C15" s="32">
        <v>39508</v>
      </c>
      <c r="D15" s="35">
        <v>13</v>
      </c>
      <c r="E15" s="35">
        <v>10.67515</v>
      </c>
      <c r="F15" s="36">
        <v>83.18598721896626</v>
      </c>
    </row>
    <row r="16" spans="3:6" ht="15">
      <c r="C16" s="33">
        <v>39539</v>
      </c>
      <c r="D16" s="37">
        <v>13</v>
      </c>
      <c r="E16" s="37">
        <v>10.67515</v>
      </c>
      <c r="F16" s="38">
        <v>83.46081255587563</v>
      </c>
    </row>
    <row r="17" spans="3:6" ht="15">
      <c r="C17" s="33">
        <v>39569</v>
      </c>
      <c r="D17" s="37">
        <v>13</v>
      </c>
      <c r="E17" s="37">
        <v>10.67515</v>
      </c>
      <c r="F17" s="38">
        <v>84.18926525611735</v>
      </c>
    </row>
    <row r="18" spans="3:6" ht="15">
      <c r="C18" s="33">
        <v>39600</v>
      </c>
      <c r="D18" s="37">
        <v>13</v>
      </c>
      <c r="E18" s="37">
        <v>10.67515</v>
      </c>
      <c r="F18" s="38">
        <v>85.26869971193007</v>
      </c>
    </row>
    <row r="19" spans="3:6" ht="15">
      <c r="C19" s="33">
        <v>39630</v>
      </c>
      <c r="D19" s="37">
        <v>13</v>
      </c>
      <c r="E19" s="37">
        <v>10.67515</v>
      </c>
      <c r="F19" s="38">
        <v>85.64948180523824</v>
      </c>
    </row>
    <row r="20" spans="3:6" ht="15">
      <c r="C20" s="33">
        <v>39661</v>
      </c>
      <c r="D20" s="37">
        <v>13</v>
      </c>
      <c r="E20" s="37">
        <v>10.67515</v>
      </c>
      <c r="F20" s="38">
        <v>86.52031389689084</v>
      </c>
    </row>
    <row r="21" spans="3:6" ht="15">
      <c r="C21" s="33">
        <v>39692</v>
      </c>
      <c r="D21" s="37">
        <v>13</v>
      </c>
      <c r="E21" s="37">
        <v>10.67515</v>
      </c>
      <c r="F21" s="38">
        <v>87.04016423297242</v>
      </c>
    </row>
    <row r="22" spans="3:6" ht="15">
      <c r="C22" s="33">
        <v>39722</v>
      </c>
      <c r="D22" s="37">
        <v>12.5</v>
      </c>
      <c r="E22" s="37">
        <v>10.12415</v>
      </c>
      <c r="F22" s="38">
        <v>87.32823416443165</v>
      </c>
    </row>
    <row r="23" spans="3:6" ht="15">
      <c r="C23" s="33">
        <v>39753</v>
      </c>
      <c r="D23" s="37">
        <v>12.5</v>
      </c>
      <c r="E23" s="37">
        <v>10.12415</v>
      </c>
      <c r="F23" s="38">
        <v>87.49104334293565</v>
      </c>
    </row>
    <row r="24" spans="3:6" ht="15">
      <c r="C24" s="33">
        <v>39783</v>
      </c>
      <c r="D24" s="37">
        <v>12.5</v>
      </c>
      <c r="E24" s="37">
        <v>10.12415</v>
      </c>
      <c r="F24" s="38">
        <v>88.30502301248303</v>
      </c>
    </row>
    <row r="25" spans="3:6" ht="15">
      <c r="C25" s="32">
        <v>39814</v>
      </c>
      <c r="D25" s="35">
        <v>12.5</v>
      </c>
      <c r="E25" s="35">
        <v>10.12415</v>
      </c>
      <c r="F25" s="36">
        <v>89.00367537498758</v>
      </c>
    </row>
    <row r="26" spans="3:6" ht="15">
      <c r="C26" s="33">
        <v>39845</v>
      </c>
      <c r="D26" s="37">
        <v>12.5</v>
      </c>
      <c r="E26" s="37">
        <v>10.12415</v>
      </c>
      <c r="F26" s="38">
        <v>88.7652726730903</v>
      </c>
    </row>
    <row r="27" spans="3:6" ht="15">
      <c r="C27" s="33">
        <v>39873</v>
      </c>
      <c r="D27" s="37">
        <v>12.5</v>
      </c>
      <c r="E27" s="37">
        <v>10.12415</v>
      </c>
      <c r="F27" s="38">
        <v>89.44736929240754</v>
      </c>
    </row>
    <row r="28" spans="3:6" ht="15">
      <c r="C28" s="33">
        <v>39904</v>
      </c>
      <c r="D28" s="37">
        <v>12.5</v>
      </c>
      <c r="E28" s="37">
        <v>10.12415</v>
      </c>
      <c r="F28" s="38">
        <v>89.41094665739544</v>
      </c>
    </row>
    <row r="29" spans="3:6" ht="15">
      <c r="C29" s="33">
        <v>39934</v>
      </c>
      <c r="D29" s="37">
        <v>12.5</v>
      </c>
      <c r="E29" s="37">
        <v>10.12415</v>
      </c>
      <c r="F29" s="38">
        <v>89.77517300751632</v>
      </c>
    </row>
    <row r="30" spans="3:6" ht="15">
      <c r="C30" s="33">
        <v>39965</v>
      </c>
      <c r="D30" s="37">
        <v>12.5</v>
      </c>
      <c r="E30" s="37">
        <v>10.12415</v>
      </c>
      <c r="F30" s="38">
        <v>90.7950067878547</v>
      </c>
    </row>
    <row r="31" spans="3:6" ht="15">
      <c r="C31" s="33">
        <v>39995</v>
      </c>
      <c r="D31" s="37">
        <v>12.5</v>
      </c>
      <c r="E31" s="37">
        <v>10.12415</v>
      </c>
      <c r="F31" s="38">
        <v>91.692328068607</v>
      </c>
    </row>
    <row r="32" spans="3:6" ht="15">
      <c r="C32" s="33">
        <v>40026</v>
      </c>
      <c r="D32" s="37">
        <v>12.5</v>
      </c>
      <c r="E32" s="37">
        <v>10.12415</v>
      </c>
      <c r="F32" s="38">
        <v>92.82142975398166</v>
      </c>
    </row>
    <row r="33" spans="3:6" ht="15">
      <c r="C33" s="33">
        <v>40057</v>
      </c>
      <c r="D33" s="37">
        <v>12.5</v>
      </c>
      <c r="E33" s="37">
        <v>10.12415</v>
      </c>
      <c r="F33" s="38">
        <v>93.0366544154167</v>
      </c>
    </row>
    <row r="34" spans="3:6" ht="15">
      <c r="C34" s="33">
        <v>40087</v>
      </c>
      <c r="D34" s="37">
        <v>12.5</v>
      </c>
      <c r="E34" s="37">
        <v>10.12415</v>
      </c>
      <c r="F34" s="38">
        <v>93.02672096950432</v>
      </c>
    </row>
    <row r="35" spans="3:6" ht="15">
      <c r="C35" s="33">
        <v>40118</v>
      </c>
      <c r="D35" s="37">
        <v>12.5</v>
      </c>
      <c r="E35" s="37">
        <v>10.12415</v>
      </c>
      <c r="F35" s="38">
        <v>93.07969934770372</v>
      </c>
    </row>
    <row r="36" spans="3:6" ht="15">
      <c r="C36" s="34">
        <v>40148</v>
      </c>
      <c r="D36" s="39">
        <v>12.5</v>
      </c>
      <c r="E36" s="39">
        <v>10.12415</v>
      </c>
      <c r="F36" s="40">
        <v>93.51677096784874</v>
      </c>
    </row>
    <row r="37" spans="3:6" ht="15">
      <c r="C37" s="32">
        <v>40179</v>
      </c>
      <c r="D37" s="37">
        <v>12.5</v>
      </c>
      <c r="E37" s="37">
        <v>10.12415</v>
      </c>
      <c r="F37" s="38">
        <v>94.39091420813881</v>
      </c>
    </row>
    <row r="38" spans="3:6" ht="15">
      <c r="C38" s="33">
        <v>40210</v>
      </c>
      <c r="D38" s="37">
        <v>12.5</v>
      </c>
      <c r="E38" s="37">
        <v>10.12415</v>
      </c>
      <c r="F38" s="38">
        <v>94.91738684149533</v>
      </c>
    </row>
    <row r="39" spans="3:6" ht="15">
      <c r="C39" s="33">
        <v>40238</v>
      </c>
      <c r="D39" s="37">
        <v>12.5</v>
      </c>
      <c r="E39" s="37">
        <v>10.12415</v>
      </c>
      <c r="F39" s="38">
        <v>95.81801927088507</v>
      </c>
    </row>
    <row r="40" spans="3:6" ht="15">
      <c r="C40" s="33">
        <v>40269</v>
      </c>
      <c r="D40" s="37">
        <v>12.5</v>
      </c>
      <c r="E40" s="37">
        <v>10.12415</v>
      </c>
      <c r="F40" s="38">
        <v>95.98688785139565</v>
      </c>
    </row>
    <row r="41" spans="3:6" ht="15">
      <c r="C41" s="33">
        <v>40299</v>
      </c>
      <c r="D41" s="37">
        <v>12.5</v>
      </c>
      <c r="E41" s="37">
        <v>10.12415</v>
      </c>
      <c r="F41" s="38">
        <v>96.13920068871893</v>
      </c>
    </row>
    <row r="42" spans="3:6" ht="15">
      <c r="C42" s="33">
        <v>40330</v>
      </c>
      <c r="D42" s="37">
        <v>12.5</v>
      </c>
      <c r="E42" s="37">
        <v>10.12415</v>
      </c>
      <c r="F42" s="38">
        <v>96.41071487699084</v>
      </c>
    </row>
    <row r="43" spans="3:6" ht="15">
      <c r="C43" s="33">
        <v>40360</v>
      </c>
      <c r="D43" s="37">
        <v>12.5</v>
      </c>
      <c r="E43" s="37">
        <v>10.12415</v>
      </c>
      <c r="F43" s="38">
        <v>97.45703784642893</v>
      </c>
    </row>
    <row r="44" spans="3:6" ht="15">
      <c r="C44" s="33">
        <v>40391</v>
      </c>
      <c r="D44" s="37">
        <v>12.5</v>
      </c>
      <c r="E44" s="37">
        <v>10.12415</v>
      </c>
      <c r="F44" s="38">
        <v>98.62256216681568</v>
      </c>
    </row>
    <row r="45" spans="3:6" ht="15">
      <c r="C45" s="33">
        <v>40422</v>
      </c>
      <c r="D45" s="37">
        <v>13</v>
      </c>
      <c r="E45" s="37">
        <v>10.45855</v>
      </c>
      <c r="F45" s="38">
        <v>98.91725439554982</v>
      </c>
    </row>
    <row r="46" spans="3:6" ht="15">
      <c r="C46" s="33">
        <v>40452</v>
      </c>
      <c r="D46" s="37">
        <v>13</v>
      </c>
      <c r="E46" s="37">
        <v>10.45855</v>
      </c>
      <c r="F46" s="38">
        <v>99.5529949339426</v>
      </c>
    </row>
    <row r="47" spans="3:6" ht="15">
      <c r="C47" s="33">
        <v>40483</v>
      </c>
      <c r="D47" s="37">
        <v>13</v>
      </c>
      <c r="E47" s="37">
        <v>10.45855</v>
      </c>
      <c r="F47" s="38">
        <v>99.47683851528096</v>
      </c>
    </row>
    <row r="48" spans="3:6" ht="15">
      <c r="C48" s="34">
        <v>40513</v>
      </c>
      <c r="D48" s="37">
        <v>13</v>
      </c>
      <c r="E48" s="37">
        <v>10.45855</v>
      </c>
      <c r="F48" s="38">
        <v>100</v>
      </c>
    </row>
    <row r="49" spans="3:6" ht="15">
      <c r="C49" s="32">
        <v>40544</v>
      </c>
      <c r="D49" s="35">
        <v>13</v>
      </c>
      <c r="E49" s="35">
        <v>10.45855</v>
      </c>
      <c r="F49" s="36">
        <v>101.25</v>
      </c>
    </row>
    <row r="50" spans="3:6" ht="15">
      <c r="C50" s="33">
        <v>40575</v>
      </c>
      <c r="D50" s="37">
        <v>13</v>
      </c>
      <c r="E50" s="37">
        <v>10.45855</v>
      </c>
      <c r="F50" s="38">
        <v>102.2</v>
      </c>
    </row>
    <row r="51" spans="3:6" ht="15">
      <c r="C51" s="33">
        <v>40603</v>
      </c>
      <c r="D51" s="37">
        <v>13</v>
      </c>
      <c r="E51" s="37">
        <v>10.45855</v>
      </c>
      <c r="F51" s="38">
        <v>103.65</v>
      </c>
    </row>
    <row r="52" spans="3:6" ht="15">
      <c r="C52" s="33">
        <v>40634</v>
      </c>
      <c r="D52" s="37">
        <v>13</v>
      </c>
      <c r="E52" s="37">
        <v>10.45855</v>
      </c>
      <c r="F52" s="38">
        <v>104</v>
      </c>
    </row>
    <row r="53" spans="3:6" ht="15">
      <c r="C53" s="33">
        <v>40664</v>
      </c>
      <c r="D53" s="37">
        <v>13</v>
      </c>
      <c r="E53" s="37">
        <v>10.45855</v>
      </c>
      <c r="F53" s="38">
        <v>104.34</v>
      </c>
    </row>
    <row r="54" spans="3:6" ht="15">
      <c r="C54" s="33">
        <v>40695</v>
      </c>
      <c r="D54" s="37">
        <v>13</v>
      </c>
      <c r="E54" s="37">
        <v>10.45855</v>
      </c>
      <c r="F54" s="38">
        <v>104.71</v>
      </c>
    </row>
    <row r="55" spans="3:6" ht="15">
      <c r="C55" s="33">
        <v>40725</v>
      </c>
      <c r="D55" s="37">
        <v>13</v>
      </c>
      <c r="E55" s="37">
        <v>10.45855</v>
      </c>
      <c r="F55" s="38">
        <v>105.5</v>
      </c>
    </row>
    <row r="56" spans="3:6" ht="15">
      <c r="C56" s="33">
        <v>40756</v>
      </c>
      <c r="D56" s="37">
        <v>13</v>
      </c>
      <c r="E56" s="37">
        <v>10.45855</v>
      </c>
      <c r="F56" s="38">
        <v>106.09</v>
      </c>
    </row>
    <row r="57" spans="3:6" ht="15">
      <c r="C57" s="33">
        <v>40787</v>
      </c>
      <c r="D57" s="37">
        <v>13</v>
      </c>
      <c r="E57" s="37">
        <v>10.45855</v>
      </c>
      <c r="F57" s="38">
        <v>106.63</v>
      </c>
    </row>
    <row r="58" spans="3:6" ht="15">
      <c r="C58" s="33">
        <v>40817</v>
      </c>
      <c r="D58" s="37">
        <v>15</v>
      </c>
      <c r="E58" s="37">
        <v>12.2455</v>
      </c>
      <c r="F58" s="38">
        <v>107.39</v>
      </c>
    </row>
    <row r="59" spans="3:6" ht="15">
      <c r="C59" s="33">
        <v>40848</v>
      </c>
      <c r="D59" s="37">
        <v>15</v>
      </c>
      <c r="E59" s="37">
        <v>12.2455</v>
      </c>
      <c r="F59" s="38">
        <v>107.84</v>
      </c>
    </row>
    <row r="60" spans="3:6" ht="15">
      <c r="C60" s="34">
        <v>40878</v>
      </c>
      <c r="D60" s="39">
        <v>15</v>
      </c>
      <c r="E60" s="39">
        <v>12.2455</v>
      </c>
      <c r="F60" s="40">
        <v>108.6</v>
      </c>
    </row>
    <row r="61" spans="3:6" ht="15">
      <c r="C61" s="32">
        <v>40909</v>
      </c>
      <c r="D61" s="37">
        <v>15</v>
      </c>
      <c r="E61" s="37">
        <v>12.2455</v>
      </c>
      <c r="F61" s="38">
        <v>109.4</v>
      </c>
    </row>
    <row r="62" spans="3:6" ht="15">
      <c r="C62" s="33">
        <v>40940</v>
      </c>
      <c r="D62" s="37">
        <v>15</v>
      </c>
      <c r="E62" s="37">
        <v>12.2455</v>
      </c>
      <c r="F62" s="38">
        <v>110.31</v>
      </c>
    </row>
    <row r="63" spans="3:6" ht="15">
      <c r="C63" s="33">
        <v>40969</v>
      </c>
      <c r="D63" s="37">
        <v>15</v>
      </c>
      <c r="E63" s="37">
        <v>12.2455</v>
      </c>
      <c r="F63" s="38">
        <v>111.4</v>
      </c>
    </row>
    <row r="64" spans="3:6" ht="15">
      <c r="C64" s="33">
        <v>41000</v>
      </c>
      <c r="D64" s="37">
        <v>15.5</v>
      </c>
      <c r="E64" s="37">
        <v>12.625499999999999</v>
      </c>
      <c r="F64" s="38">
        <v>112.31</v>
      </c>
    </row>
    <row r="65" spans="3:6" ht="15">
      <c r="C65" s="33">
        <v>41030</v>
      </c>
      <c r="D65" s="37">
        <v>15.5</v>
      </c>
      <c r="E65" s="37">
        <v>12.625499999999999</v>
      </c>
      <c r="F65" s="38">
        <v>112.75</v>
      </c>
    </row>
    <row r="66" spans="3:6" ht="15">
      <c r="C66" s="33">
        <v>41061</v>
      </c>
      <c r="D66" s="37">
        <v>15.5</v>
      </c>
      <c r="E66" s="37">
        <v>12.625499999999999</v>
      </c>
      <c r="F66" s="38">
        <v>113.09</v>
      </c>
    </row>
    <row r="67" spans="3:6" ht="15">
      <c r="C67" s="33">
        <v>41091</v>
      </c>
      <c r="D67" s="37">
        <v>15.5</v>
      </c>
      <c r="E67" s="37">
        <v>12.625499999999999</v>
      </c>
      <c r="F67" s="38">
        <v>113.39</v>
      </c>
    </row>
    <row r="68" spans="3:6" ht="15">
      <c r="C68" s="33">
        <v>41122</v>
      </c>
      <c r="D68" s="37">
        <v>15.5</v>
      </c>
      <c r="E68" s="37">
        <v>12.625499999999999</v>
      </c>
      <c r="F68" s="38">
        <v>114.45</v>
      </c>
    </row>
    <row r="69" spans="3:6" ht="15">
      <c r="C69" s="33">
        <v>41153</v>
      </c>
      <c r="D69" s="37">
        <v>15.5</v>
      </c>
      <c r="E69" s="37">
        <v>12.625499999999999</v>
      </c>
      <c r="F69" s="38">
        <v>115.84</v>
      </c>
    </row>
    <row r="70" spans="3:6" ht="15">
      <c r="C70" s="33">
        <v>41183</v>
      </c>
      <c r="D70" s="37">
        <v>15.5</v>
      </c>
      <c r="E70" s="37">
        <v>12.625499999999999</v>
      </c>
      <c r="F70" s="38">
        <v>117.17</v>
      </c>
    </row>
    <row r="71" spans="3:6" ht="15">
      <c r="C71" s="33">
        <v>41214</v>
      </c>
      <c r="D71" s="37">
        <v>15.5</v>
      </c>
      <c r="E71" s="37">
        <v>12.625499999999999</v>
      </c>
      <c r="F71" s="38">
        <v>117.58</v>
      </c>
    </row>
    <row r="72" spans="3:6" ht="15">
      <c r="C72" s="34">
        <v>41244</v>
      </c>
      <c r="D72" s="37">
        <v>15.5</v>
      </c>
      <c r="E72" s="37">
        <v>12.625499999999999</v>
      </c>
      <c r="F72" s="38">
        <v>116.72</v>
      </c>
    </row>
    <row r="73" spans="3:6" ht="15">
      <c r="C73" s="32">
        <v>41275</v>
      </c>
      <c r="D73" s="35">
        <v>15.5</v>
      </c>
      <c r="E73" s="35">
        <v>12.625499999999999</v>
      </c>
      <c r="F73" s="36">
        <v>118.94</v>
      </c>
    </row>
    <row r="74" spans="3:6" ht="15">
      <c r="C74" s="33">
        <v>41306</v>
      </c>
      <c r="D74" s="37">
        <v>15.5</v>
      </c>
      <c r="E74" s="37">
        <v>12.625499999999999</v>
      </c>
      <c r="F74" s="38">
        <v>120.12</v>
      </c>
    </row>
    <row r="75" spans="3:6" ht="15">
      <c r="C75" s="33">
        <v>41334</v>
      </c>
      <c r="D75" s="37">
        <v>15.5</v>
      </c>
      <c r="E75" s="37">
        <v>12.625499999999999</v>
      </c>
      <c r="F75" s="38">
        <v>120.91</v>
      </c>
    </row>
    <row r="76" spans="3:6" ht="15">
      <c r="C76" s="33">
        <v>41365</v>
      </c>
      <c r="D76" s="37">
        <v>15.5</v>
      </c>
      <c r="E76" s="37">
        <v>12.625499999999999</v>
      </c>
      <c r="F76" s="38">
        <v>121.45</v>
      </c>
    </row>
    <row r="77" spans="3:6" ht="15">
      <c r="C77" s="33">
        <v>41395</v>
      </c>
      <c r="D77" s="37">
        <v>15.5</v>
      </c>
      <c r="E77" s="37">
        <v>12.625499999999999</v>
      </c>
      <c r="F77" s="38">
        <v>121.84</v>
      </c>
    </row>
    <row r="78" spans="3:6" ht="15">
      <c r="C78" s="33">
        <v>41426</v>
      </c>
      <c r="D78" s="37">
        <v>15.5</v>
      </c>
      <c r="E78" s="37">
        <v>12.625499999999999</v>
      </c>
      <c r="F78" s="38">
        <v>122.37</v>
      </c>
    </row>
    <row r="79" spans="3:6" ht="15">
      <c r="C79" s="33">
        <v>41456</v>
      </c>
      <c r="D79" s="37">
        <v>15.5</v>
      </c>
      <c r="E79" s="37">
        <v>12.625499999999999</v>
      </c>
      <c r="F79" s="38">
        <v>123.31</v>
      </c>
    </row>
    <row r="80" spans="3:6" ht="15">
      <c r="C80" s="33">
        <v>41487</v>
      </c>
      <c r="D80" s="37">
        <v>16.5</v>
      </c>
      <c r="E80" s="37">
        <v>13.234449999999999</v>
      </c>
      <c r="F80" s="38">
        <v>124.59</v>
      </c>
    </row>
    <row r="81" spans="3:6" ht="15">
      <c r="C81" s="33">
        <v>41518</v>
      </c>
      <c r="D81" s="37">
        <v>16.5</v>
      </c>
      <c r="E81" s="37">
        <v>13.234449999999999</v>
      </c>
      <c r="F81" s="38">
        <v>126.29</v>
      </c>
    </row>
    <row r="82" spans="3:6" ht="15">
      <c r="C82" s="33">
        <v>41548</v>
      </c>
      <c r="D82" s="37">
        <v>16.5</v>
      </c>
      <c r="E82" s="37">
        <v>13.234449999999999</v>
      </c>
      <c r="F82" s="38">
        <v>127.33</v>
      </c>
    </row>
    <row r="83" spans="3:6" ht="15">
      <c r="C83" s="33">
        <v>41579</v>
      </c>
      <c r="D83" s="37">
        <v>16.5</v>
      </c>
      <c r="E83" s="37">
        <v>13.234449999999999</v>
      </c>
      <c r="F83" s="38">
        <v>127.59</v>
      </c>
    </row>
    <row r="84" spans="3:6" ht="15">
      <c r="C84" s="34">
        <v>41609</v>
      </c>
      <c r="D84" s="39">
        <v>16.5</v>
      </c>
      <c r="E84" s="39">
        <v>13.234449999999999</v>
      </c>
      <c r="F84" s="40">
        <v>126.67</v>
      </c>
    </row>
    <row r="85" spans="3:6" ht="15">
      <c r="C85" s="32">
        <v>41640</v>
      </c>
      <c r="D85" s="35">
        <v>16.5</v>
      </c>
      <c r="E85" s="35">
        <v>13.234449999999999</v>
      </c>
      <c r="F85" s="36">
        <v>129.76</v>
      </c>
    </row>
    <row r="86" spans="3:6" ht="15">
      <c r="C86" s="33">
        <v>41671</v>
      </c>
      <c r="D86" s="37">
        <v>16.5</v>
      </c>
      <c r="E86" s="37">
        <v>13.234449999999999</v>
      </c>
      <c r="F86" s="38">
        <v>131.91</v>
      </c>
    </row>
    <row r="87" spans="3:6" ht="15">
      <c r="C87" s="33">
        <v>41699</v>
      </c>
      <c r="D87" s="37">
        <v>16.5</v>
      </c>
      <c r="E87" s="37">
        <v>13.234449999999999</v>
      </c>
      <c r="F87" s="38">
        <v>132.68</v>
      </c>
    </row>
    <row r="88" spans="3:6" ht="15">
      <c r="C88" s="33">
        <v>41730</v>
      </c>
      <c r="D88" s="37">
        <v>18</v>
      </c>
      <c r="E88" s="37">
        <v>14.571099999999998</v>
      </c>
      <c r="F88" s="38">
        <v>132.6</v>
      </c>
    </row>
    <row r="89" spans="3:6" ht="15">
      <c r="C89" s="33">
        <v>41760</v>
      </c>
      <c r="D89" s="37">
        <v>18</v>
      </c>
      <c r="E89" s="37">
        <v>14.571099999999998</v>
      </c>
      <c r="F89" s="38">
        <v>133.02</v>
      </c>
    </row>
    <row r="90" spans="3:6" ht="15">
      <c r="C90" s="33">
        <v>41791</v>
      </c>
      <c r="D90" s="37">
        <v>18</v>
      </c>
      <c r="E90" s="37">
        <v>14.571099999999998</v>
      </c>
      <c r="F90" s="38">
        <v>133.48</v>
      </c>
    </row>
    <row r="91" spans="3:6" ht="15">
      <c r="C91" s="33">
        <v>41821</v>
      </c>
      <c r="D91" s="37">
        <v>18</v>
      </c>
      <c r="E91" s="37">
        <v>14.571099999999998</v>
      </c>
      <c r="F91" s="38">
        <v>134.48</v>
      </c>
    </row>
    <row r="92" spans="3:6" ht="15">
      <c r="C92" s="33">
        <v>41852</v>
      </c>
      <c r="D92" s="37">
        <v>18</v>
      </c>
      <c r="E92" s="37">
        <v>14.571099999999998</v>
      </c>
      <c r="F92" s="38">
        <v>135.49</v>
      </c>
    </row>
    <row r="93" spans="3:6" ht="15">
      <c r="C93" s="33">
        <v>41883</v>
      </c>
      <c r="D93" s="37">
        <v>19</v>
      </c>
      <c r="E93" s="37">
        <v>15.447000000000001</v>
      </c>
      <c r="F93" s="38">
        <v>136.85</v>
      </c>
    </row>
    <row r="94" spans="3:6" ht="15">
      <c r="C94" s="33">
        <v>41913</v>
      </c>
      <c r="D94" s="37">
        <v>19</v>
      </c>
      <c r="E94" s="37">
        <v>15.447000000000001</v>
      </c>
      <c r="F94" s="38">
        <v>137.66</v>
      </c>
    </row>
    <row r="95" spans="3:6" ht="15">
      <c r="C95" s="33">
        <v>41944</v>
      </c>
      <c r="D95" s="37">
        <v>19</v>
      </c>
      <c r="E95" s="37">
        <v>15.447000000000001</v>
      </c>
      <c r="F95" s="38">
        <v>137.86</v>
      </c>
    </row>
    <row r="96" spans="3:6" ht="15">
      <c r="C96" s="34">
        <v>41974</v>
      </c>
      <c r="D96" s="39">
        <v>19</v>
      </c>
      <c r="E96" s="39">
        <v>15.447000000000001</v>
      </c>
      <c r="F96" s="40">
        <v>137.13</v>
      </c>
    </row>
    <row r="97" spans="3:6" ht="15">
      <c r="C97" s="32">
        <v>42005</v>
      </c>
      <c r="D97" s="37">
        <v>19</v>
      </c>
      <c r="E97" s="37">
        <v>15.447000000000001</v>
      </c>
      <c r="F97" s="38">
        <v>140.17</v>
      </c>
    </row>
    <row r="98" spans="3:6" ht="15">
      <c r="C98" s="33">
        <v>42036</v>
      </c>
      <c r="D98" s="37">
        <v>19</v>
      </c>
      <c r="E98" s="37">
        <v>15.447000000000001</v>
      </c>
      <c r="F98" s="38">
        <v>141.71</v>
      </c>
    </row>
    <row r="99" spans="3:6" ht="15">
      <c r="C99" s="33">
        <v>42064</v>
      </c>
      <c r="D99" s="37">
        <v>20</v>
      </c>
      <c r="E99" s="37">
        <v>16.251649999999998</v>
      </c>
      <c r="F99" s="38">
        <v>142.7</v>
      </c>
    </row>
    <row r="100" spans="3:8" ht="15">
      <c r="C100" s="33">
        <v>42095</v>
      </c>
      <c r="D100" s="37">
        <v>20</v>
      </c>
      <c r="E100" s="37">
        <v>16.251649999999998</v>
      </c>
      <c r="F100" s="38">
        <v>143.51</v>
      </c>
    </row>
    <row r="101" spans="3:8" ht="15">
      <c r="C101" s="33">
        <v>42125</v>
      </c>
      <c r="D101" s="37">
        <v>20</v>
      </c>
      <c r="E101" s="37">
        <v>16.251649999999998</v>
      </c>
      <c r="F101" s="38">
        <v>144.21</v>
      </c>
    </row>
    <row r="102" spans="3:8" ht="15">
      <c r="C102" s="33">
        <v>42156</v>
      </c>
      <c r="D102" s="37">
        <v>20</v>
      </c>
      <c r="E102" s="37">
        <v>16.251649999999998</v>
      </c>
      <c r="F102" s="38">
        <v>144.86</v>
      </c>
    </row>
    <row r="103" spans="3:8" ht="15">
      <c r="C103" s="33">
        <v>42186</v>
      </c>
      <c r="D103" s="37">
        <v>20</v>
      </c>
      <c r="E103" s="37">
        <v>16.251649999999998</v>
      </c>
      <c r="F103" s="38">
        <v>146.61</v>
      </c>
    </row>
    <row r="104" spans="3:8" ht="15">
      <c r="C104" s="33">
        <v>42217</v>
      </c>
      <c r="D104" s="37">
        <v>20</v>
      </c>
      <c r="E104" s="37">
        <v>16.251649999999998</v>
      </c>
      <c r="F104" s="38">
        <v>148.34</v>
      </c>
    </row>
    <row r="105" spans="3:6" ht="15">
      <c r="C105" s="33">
        <v>42248</v>
      </c>
      <c r="D105" s="37">
        <v>20</v>
      </c>
      <c r="E105" s="37">
        <v>16.251649999999998</v>
      </c>
      <c r="F105" s="38">
        <v>149.36</v>
      </c>
    </row>
    <row r="106" spans="3:6" ht="15">
      <c r="C106" s="33">
        <v>42278</v>
      </c>
      <c r="D106" s="37">
        <v>20</v>
      </c>
      <c r="E106" s="37">
        <v>16.251649999999998</v>
      </c>
      <c r="F106" s="38">
        <v>150.26</v>
      </c>
    </row>
    <row r="107" spans="3:6" ht="15">
      <c r="C107" s="33">
        <v>42309</v>
      </c>
      <c r="D107" s="37">
        <v>20</v>
      </c>
      <c r="E107" s="37">
        <v>16.251649999999998</v>
      </c>
      <c r="F107" s="38">
        <v>150.9</v>
      </c>
    </row>
    <row r="108" spans="3:6" ht="15">
      <c r="C108" s="34">
        <v>42339</v>
      </c>
      <c r="D108" s="39">
        <v>20</v>
      </c>
      <c r="E108" s="39">
        <v>16.251649999999998</v>
      </c>
      <c r="F108" s="40">
        <v>150.07</v>
      </c>
    </row>
    <row r="109" spans="3:6" ht="15">
      <c r="C109" s="32">
        <v>42370</v>
      </c>
      <c r="D109" s="37">
        <v>20</v>
      </c>
      <c r="E109" s="37">
        <v>16.251649999999998</v>
      </c>
      <c r="F109" s="38">
        <v>153.74</v>
      </c>
    </row>
    <row r="110" spans="3:6" ht="15">
      <c r="C110" s="33">
        <v>42401</v>
      </c>
      <c r="D110" s="37">
        <v>20</v>
      </c>
      <c r="E110" s="37">
        <v>16.251649999999998</v>
      </c>
      <c r="F110" s="38">
        <v>156.2</v>
      </c>
    </row>
    <row r="111" spans="3:6" ht="15">
      <c r="C111" s="33">
        <v>42430</v>
      </c>
      <c r="D111" s="37">
        <v>20</v>
      </c>
      <c r="E111" s="37">
        <v>16.251649999999998</v>
      </c>
      <c r="F111" s="38">
        <v>157.82</v>
      </c>
    </row>
    <row r="112" spans="3:6" ht="15">
      <c r="C112" s="33">
        <v>42461</v>
      </c>
      <c r="D112" s="37">
        <v>20</v>
      </c>
      <c r="E112" s="37">
        <v>16.251649999999998</v>
      </c>
      <c r="F112" s="38">
        <v>158.54</v>
      </c>
    </row>
    <row r="113" spans="3:6" ht="15">
      <c r="C113" s="33">
        <v>42491</v>
      </c>
      <c r="D113" s="37">
        <v>20</v>
      </c>
      <c r="E113" s="37">
        <v>16.251649999999998</v>
      </c>
      <c r="F113" s="38">
        <v>160.07</v>
      </c>
    </row>
    <row r="114" spans="3:6" ht="15">
      <c r="C114" s="33">
        <v>42522</v>
      </c>
      <c r="D114" s="37">
        <v>20</v>
      </c>
      <c r="E114" s="37">
        <v>16.251649999999998</v>
      </c>
      <c r="F114" s="38">
        <v>160.71</v>
      </c>
    </row>
    <row r="115" spans="3:6" ht="15">
      <c r="C115" s="33">
        <v>42552</v>
      </c>
      <c r="D115" s="37">
        <v>20</v>
      </c>
      <c r="E115" s="37">
        <v>16.251649999999998</v>
      </c>
      <c r="F115" s="38">
        <v>161.34</v>
      </c>
    </row>
    <row r="116" spans="3:6" ht="15">
      <c r="C116" s="33">
        <v>42583</v>
      </c>
      <c r="D116" s="37">
        <v>20</v>
      </c>
      <c r="E116" s="37">
        <v>16.251649999999998</v>
      </c>
      <c r="F116" s="38">
        <v>162.26</v>
      </c>
    </row>
    <row r="117" spans="3:6" ht="15">
      <c r="C117" s="33">
        <v>42614</v>
      </c>
      <c r="D117" s="37">
        <v>20</v>
      </c>
      <c r="E117" s="37">
        <v>16.251649999999998</v>
      </c>
      <c r="F117" s="38">
        <v>162.66</v>
      </c>
    </row>
    <row r="118" spans="3:6" ht="15">
      <c r="C118" s="33">
        <v>42644</v>
      </c>
      <c r="D118" s="37">
        <v>20</v>
      </c>
      <c r="E118" s="37">
        <v>16.251649999999998</v>
      </c>
      <c r="F118" s="38">
        <v>162.96</v>
      </c>
    </row>
    <row r="119" spans="3:6" ht="15">
      <c r="C119" s="33">
        <v>42675</v>
      </c>
      <c r="D119" s="37">
        <v>21.4</v>
      </c>
      <c r="E119" s="37">
        <v>17.201649999999997</v>
      </c>
      <c r="F119" s="38">
        <v>163.12</v>
      </c>
    </row>
    <row r="120" spans="3:6" ht="15">
      <c r="C120" s="34">
        <v>42705</v>
      </c>
      <c r="D120" s="39">
        <v>21.4</v>
      </c>
      <c r="E120" s="39">
        <v>17.201649999999997</v>
      </c>
      <c r="F120" s="40">
        <v>162.23</v>
      </c>
    </row>
    <row r="121" spans="3:6" ht="15">
      <c r="C121" s="33">
        <v>42736</v>
      </c>
      <c r="D121" s="37">
        <v>21.4</v>
      </c>
      <c r="E121" s="37">
        <v>17.201649999999997</v>
      </c>
      <c r="F121" s="38">
        <v>166.45</v>
      </c>
    </row>
    <row r="122" spans="3:6" ht="15">
      <c r="C122" s="33">
        <v>42767</v>
      </c>
      <c r="D122" s="37">
        <v>21.4</v>
      </c>
      <c r="E122" s="37">
        <v>17.201649999999997</v>
      </c>
      <c r="F122" s="38">
        <v>167.28</v>
      </c>
    </row>
    <row r="123" spans="3:6" ht="15">
      <c r="C123" s="33">
        <v>42795</v>
      </c>
      <c r="D123" s="37">
        <v>21.4</v>
      </c>
      <c r="E123" s="37">
        <v>17.201649999999997</v>
      </c>
      <c r="F123" s="38">
        <v>168.41</v>
      </c>
    </row>
    <row r="124" spans="3:6" ht="15">
      <c r="C124" s="33">
        <v>42826</v>
      </c>
      <c r="D124" s="37">
        <v>21.4</v>
      </c>
      <c r="E124" s="37">
        <v>17.201649999999997</v>
      </c>
      <c r="F124" s="38">
        <v>168.78</v>
      </c>
    </row>
    <row r="125" spans="3:6" ht="15">
      <c r="C125" s="33">
        <v>42856</v>
      </c>
      <c r="D125" s="37">
        <v>21.4</v>
      </c>
      <c r="E125" s="37">
        <v>17.201649999999997</v>
      </c>
      <c r="F125" s="38">
        <v>169</v>
      </c>
    </row>
    <row r="126" spans="3:6" ht="15">
      <c r="C126" s="33">
        <v>42887</v>
      </c>
      <c r="D126" s="37">
        <v>21.4</v>
      </c>
      <c r="E126" s="37">
        <v>17.201649999999997</v>
      </c>
      <c r="F126" s="38">
        <v>169.25</v>
      </c>
    </row>
    <row r="127" spans="3:6" ht="15">
      <c r="C127" s="33">
        <v>42917</v>
      </c>
      <c r="D127" s="37">
        <v>21.4</v>
      </c>
      <c r="E127" s="37">
        <v>17.201649999999997</v>
      </c>
      <c r="F127" s="38">
        <v>169.79</v>
      </c>
    </row>
    <row r="128" spans="3:6" ht="15">
      <c r="C128" s="33">
        <v>42948</v>
      </c>
      <c r="D128" s="37">
        <v>21.4</v>
      </c>
      <c r="E128" s="37">
        <v>17.201649999999997</v>
      </c>
      <c r="F128" s="38">
        <v>171.1</v>
      </c>
    </row>
    <row r="129" spans="3:6" ht="15">
      <c r="C129" s="33">
        <v>42979</v>
      </c>
      <c r="D129" s="37">
        <v>21.4</v>
      </c>
      <c r="E129" s="37">
        <v>17.201649999999997</v>
      </c>
      <c r="F129" s="38">
        <v>172.02</v>
      </c>
    </row>
    <row r="130" spans="3:6" ht="15">
      <c r="C130" s="33">
        <v>43009</v>
      </c>
      <c r="D130" s="37">
        <v>21.4</v>
      </c>
      <c r="E130" s="37">
        <v>17.201649999999997</v>
      </c>
      <c r="F130" s="38">
        <v>172.81</v>
      </c>
    </row>
    <row r="131" spans="3:6" ht="15">
      <c r="C131" s="33">
        <v>43040</v>
      </c>
      <c r="D131" s="37">
        <v>23.4</v>
      </c>
      <c r="E131" s="37">
        <v>18.9373</v>
      </c>
      <c r="F131" s="38">
        <v>173.38</v>
      </c>
    </row>
    <row r="132" spans="3:6" ht="15">
      <c r="C132" s="34">
        <v>43070</v>
      </c>
      <c r="D132" s="39">
        <v>23.4</v>
      </c>
      <c r="E132" s="39">
        <v>18.9373</v>
      </c>
      <c r="F132" s="40">
        <v>172.86</v>
      </c>
    </row>
    <row r="133" spans="3:6" ht="15">
      <c r="C133" s="33">
        <v>43101</v>
      </c>
      <c r="D133" s="37">
        <v>23.4</v>
      </c>
      <c r="E133" s="37">
        <v>18.9373</v>
      </c>
      <c r="F133" s="38">
        <v>177.55</v>
      </c>
    </row>
    <row r="134" spans="3:6" ht="15">
      <c r="C134" s="33">
        <v>43132</v>
      </c>
      <c r="D134" s="37">
        <v>23.4</v>
      </c>
      <c r="E134" s="37">
        <v>18.9373</v>
      </c>
      <c r="F134" s="38">
        <v>179.11</v>
      </c>
    </row>
    <row r="135" spans="3:6" ht="15">
      <c r="C135" s="33">
        <v>43160</v>
      </c>
      <c r="D135" s="37">
        <v>23.4</v>
      </c>
      <c r="E135" s="37">
        <v>18.9373</v>
      </c>
      <c r="F135" s="38">
        <v>179.61</v>
      </c>
    </row>
    <row r="136" spans="3:6" ht="15">
      <c r="C136" s="33">
        <v>43191</v>
      </c>
      <c r="D136" s="37">
        <v>23.4</v>
      </c>
      <c r="E136" s="37">
        <v>18.9373</v>
      </c>
      <c r="F136" s="38">
        <v>179.73</v>
      </c>
    </row>
    <row r="137" spans="3:6" ht="15">
      <c r="C137" s="33">
        <v>43221</v>
      </c>
      <c r="D137" s="37">
        <v>23.4</v>
      </c>
      <c r="E137" s="37">
        <v>18.9373</v>
      </c>
      <c r="F137" s="38">
        <v>181.19</v>
      </c>
    </row>
    <row r="138" spans="3:6" ht="15">
      <c r="C138" s="33">
        <v>43252</v>
      </c>
      <c r="D138" s="37">
        <v>23.4</v>
      </c>
      <c r="E138" s="37">
        <v>18.9373</v>
      </c>
      <c r="F138" s="38">
        <v>182.98</v>
      </c>
    </row>
    <row r="139" spans="3:6" ht="15">
      <c r="C139" s="33">
        <v>43282</v>
      </c>
      <c r="D139" s="37">
        <v>23.4</v>
      </c>
      <c r="E139" s="37">
        <v>18.9373</v>
      </c>
      <c r="F139" s="38">
        <v>184.07</v>
      </c>
    </row>
    <row r="140" spans="3:6" ht="15">
      <c r="C140" s="33">
        <v>43313</v>
      </c>
      <c r="D140" s="37">
        <v>23.4</v>
      </c>
      <c r="E140" s="37">
        <v>18.9373</v>
      </c>
      <c r="F140" s="38">
        <v>185.31</v>
      </c>
    </row>
    <row r="141" spans="3:6" ht="15">
      <c r="C141" s="33">
        <v>43344</v>
      </c>
      <c r="D141" s="37">
        <v>25</v>
      </c>
      <c r="E141" s="37">
        <v>21.044249999999998</v>
      </c>
      <c r="F141" s="38">
        <v>186.23</v>
      </c>
    </row>
    <row r="142" spans="3:6" ht="15">
      <c r="C142" s="33">
        <v>43374</v>
      </c>
      <c r="D142" s="37">
        <v>25</v>
      </c>
      <c r="E142" s="37">
        <v>21.044249999999998</v>
      </c>
      <c r="F142" s="38">
        <v>186.66</v>
      </c>
    </row>
    <row r="143" spans="3:6" ht="15">
      <c r="C143" s="33">
        <v>43405</v>
      </c>
      <c r="D143" s="37">
        <v>25</v>
      </c>
      <c r="E143" s="37">
        <v>21.044249999999998</v>
      </c>
      <c r="F143" s="38">
        <v>187.34</v>
      </c>
    </row>
    <row r="144" spans="3:6" ht="15">
      <c r="C144" s="34">
        <v>43435</v>
      </c>
      <c r="D144" s="39">
        <v>25</v>
      </c>
      <c r="E144" s="39">
        <v>21.044249999999998</v>
      </c>
      <c r="F144" s="40">
        <v>186.62</v>
      </c>
    </row>
    <row r="145" spans="3:6" ht="15">
      <c r="C145" s="33">
        <v>43466</v>
      </c>
      <c r="D145" s="37">
        <v>25</v>
      </c>
      <c r="E145" s="37">
        <v>21.044249999999998</v>
      </c>
      <c r="F145" s="47">
        <v>190.67</v>
      </c>
    </row>
    <row r="146" spans="3:6" ht="15">
      <c r="C146" s="33">
        <v>43497</v>
      </c>
      <c r="D146" s="37">
        <v>27</v>
      </c>
      <c r="E146" s="37">
        <v>22.944699999999997</v>
      </c>
      <c r="F146" s="47">
        <v>192.53</v>
      </c>
    </row>
    <row r="147" spans="3:6" ht="15">
      <c r="C147" s="33">
        <v>43525</v>
      </c>
      <c r="D147" s="37">
        <v>27</v>
      </c>
      <c r="E147" s="37">
        <v>22.944699999999997</v>
      </c>
      <c r="F147" s="47">
        <v>193.57</v>
      </c>
    </row>
    <row r="148" spans="3:6" ht="15">
      <c r="C148" s="33">
        <v>43556</v>
      </c>
      <c r="D148" s="37">
        <v>27</v>
      </c>
      <c r="E148" s="37">
        <v>22.944699999999997</v>
      </c>
      <c r="F148" s="47">
        <v>194.42</v>
      </c>
    </row>
    <row r="149" spans="3:6" ht="15">
      <c r="C149" s="33">
        <v>43586</v>
      </c>
      <c r="D149" s="37">
        <v>27</v>
      </c>
      <c r="E149" s="37">
        <v>22.944699999999997</v>
      </c>
      <c r="F149" s="47">
        <v>195.19</v>
      </c>
    </row>
    <row r="150" spans="3:6" ht="15">
      <c r="C150" s="33">
        <v>43617</v>
      </c>
      <c r="D150" s="37">
        <v>27</v>
      </c>
      <c r="E150" s="37">
        <v>22.944699999999997</v>
      </c>
      <c r="F150" s="47">
        <v>196.44</v>
      </c>
    </row>
    <row r="151" spans="3:6" ht="15">
      <c r="C151" s="33">
        <v>43647</v>
      </c>
      <c r="D151" s="37">
        <v>27</v>
      </c>
      <c r="E151" s="37">
        <v>22.944699999999997</v>
      </c>
      <c r="F151" s="47">
        <v>197.94</v>
      </c>
    </row>
    <row r="152" spans="3:6" ht="15">
      <c r="C152" s="33">
        <v>43678</v>
      </c>
      <c r="D152" s="37">
        <v>29.2</v>
      </c>
      <c r="E152" s="37">
        <v>24.9148</v>
      </c>
      <c r="F152" s="47">
        <v>199.69</v>
      </c>
    </row>
    <row r="153" spans="3:6" ht="15">
      <c r="C153" s="33">
        <v>43709</v>
      </c>
      <c r="D153" s="37">
        <v>29.2</v>
      </c>
      <c r="E153" s="37">
        <v>24.9148</v>
      </c>
      <c r="F153" s="47">
        <v>200.72</v>
      </c>
    </row>
    <row r="154" spans="3:6" ht="15">
      <c r="C154" s="33">
        <v>43739</v>
      </c>
      <c r="D154" s="37">
        <v>29.2</v>
      </c>
      <c r="E154" s="37">
        <v>24.9148</v>
      </c>
      <c r="F154" s="47">
        <v>202.23</v>
      </c>
    </row>
    <row r="155" spans="3:6" ht="15">
      <c r="C155" s="33">
        <v>43770</v>
      </c>
      <c r="D155" s="37">
        <v>29.2</v>
      </c>
      <c r="E155" s="37">
        <v>24.9148</v>
      </c>
      <c r="F155" s="47">
        <v>203.08</v>
      </c>
    </row>
    <row r="156" spans="3:6" ht="15">
      <c r="C156" s="34">
        <v>43800</v>
      </c>
      <c r="D156" s="39">
        <v>29.2</v>
      </c>
      <c r="E156" s="39">
        <v>24.9148</v>
      </c>
      <c r="F156" s="48">
        <v>203.02</v>
      </c>
    </row>
    <row r="157" spans="3:6" ht="15">
      <c r="C157" s="33">
        <v>43831</v>
      </c>
      <c r="D157" s="37">
        <v>29.2</v>
      </c>
      <c r="E157" s="37">
        <v>24.9148</v>
      </c>
      <c r="F157" s="47">
        <v>207.27</v>
      </c>
    </row>
    <row r="158" spans="3:6" ht="15">
      <c r="C158" s="33">
        <v>43862</v>
      </c>
      <c r="D158" s="37">
        <v>29.2</v>
      </c>
      <c r="E158" s="37">
        <v>24.9148</v>
      </c>
      <c r="F158" s="47">
        <v>208.54</v>
      </c>
    </row>
    <row r="159" spans="3:6" ht="15">
      <c r="C159" s="33">
        <v>43891</v>
      </c>
      <c r="D159" s="37">
        <v>29.2</v>
      </c>
      <c r="E159" s="37">
        <v>24.9148</v>
      </c>
      <c r="F159" s="47">
        <v>211.32</v>
      </c>
    </row>
    <row r="160" spans="3:6" ht="15">
      <c r="C160" s="33">
        <v>43922</v>
      </c>
      <c r="D160" s="37">
        <v>31.3</v>
      </c>
      <c r="E160" s="37">
        <v>26.845100000000002</v>
      </c>
      <c r="F160" s="47">
        <v>215.54</v>
      </c>
    </row>
    <row r="161" spans="3:6" ht="15">
      <c r="C161" s="33">
        <v>43952</v>
      </c>
      <c r="D161" s="37">
        <v>31.3</v>
      </c>
      <c r="E161" s="37">
        <v>26.845100000000002</v>
      </c>
      <c r="F161" s="47">
        <v>216.76</v>
      </c>
    </row>
    <row r="162" spans="3:6" ht="15">
      <c r="C162" s="33">
        <v>43983</v>
      </c>
      <c r="D162" s="37">
        <v>31.3</v>
      </c>
      <c r="E162" s="37">
        <v>26.845100000000002</v>
      </c>
      <c r="F162" s="47">
        <v>216.8</v>
      </c>
    </row>
    <row r="163" spans="3:6" ht="15">
      <c r="C163" s="33">
        <v>44013</v>
      </c>
      <c r="D163" s="37">
        <v>31.3</v>
      </c>
      <c r="E163" s="37">
        <v>26.845100000000002</v>
      </c>
      <c r="F163" s="47">
        <v>217.99</v>
      </c>
    </row>
    <row r="164" spans="3:6" ht="15">
      <c r="C164" s="33">
        <v>44044</v>
      </c>
      <c r="D164" s="37">
        <v>31.3</v>
      </c>
      <c r="E164" s="37">
        <v>26.845100000000002</v>
      </c>
      <c r="F164" s="47">
        <v>219.24</v>
      </c>
    </row>
    <row r="165" spans="3:6" ht="15">
      <c r="C165" s="33">
        <v>44075</v>
      </c>
      <c r="D165" s="37">
        <v>32.82</v>
      </c>
      <c r="E165" s="37">
        <v>26.845100000000002</v>
      </c>
      <c r="F165" s="47">
        <v>220.64</v>
      </c>
    </row>
    <row r="166" spans="3:6" ht="15">
      <c r="C166" s="33">
        <v>44105</v>
      </c>
      <c r="D166" s="37">
        <v>32.82</v>
      </c>
      <c r="E166" s="37">
        <v>28.18835</v>
      </c>
      <c r="F166" s="47">
        <v>221.92</v>
      </c>
    </row>
    <row r="167" spans="3:6" ht="15">
      <c r="C167" s="33">
        <v>44136</v>
      </c>
      <c r="D167" s="37">
        <v>32.82</v>
      </c>
      <c r="E167" s="37">
        <v>28.18835</v>
      </c>
      <c r="F167" s="47">
        <v>222.55</v>
      </c>
    </row>
    <row r="168" spans="3:6" ht="15">
      <c r="C168" s="34">
        <v>44166</v>
      </c>
      <c r="D168" s="39">
        <v>32.82</v>
      </c>
      <c r="E168" s="39">
        <v>28.18835</v>
      </c>
      <c r="F168" s="48">
        <v>222.13</v>
      </c>
    </row>
    <row r="169" spans="3:6" ht="15">
      <c r="C169" s="33">
        <v>44197</v>
      </c>
      <c r="D169" s="37">
        <v>32.82</v>
      </c>
      <c r="E169" s="37">
        <v>28.18835</v>
      </c>
      <c r="F169" s="47">
        <v>225.69</v>
      </c>
    </row>
    <row r="170" spans="3:6" ht="15">
      <c r="C170" s="33">
        <v>44228</v>
      </c>
      <c r="D170" s="37">
        <v>32.82</v>
      </c>
      <c r="E170" s="37">
        <v>28.18835</v>
      </c>
      <c r="F170" s="47">
        <v>227.55</v>
      </c>
    </row>
    <row r="171" spans="3:6" ht="15">
      <c r="C171" s="33">
        <v>44256</v>
      </c>
      <c r="D171" s="37">
        <v>32.82</v>
      </c>
      <c r="E171" s="37">
        <v>28.18835</v>
      </c>
      <c r="F171" s="47">
        <v>228.95</v>
      </c>
    </row>
    <row r="172" spans="3:6" ht="15">
      <c r="C172" s="33">
        <v>44287</v>
      </c>
      <c r="D172" s="37">
        <v>33.7</v>
      </c>
      <c r="E172" s="37">
        <v>28.9147</v>
      </c>
      <c r="F172" s="47">
        <v>230.1</v>
      </c>
    </row>
    <row r="173" spans="3:6" ht="15">
      <c r="C173" s="34">
        <v>44317</v>
      </c>
      <c r="D173" s="39">
        <v>33.7</v>
      </c>
      <c r="E173" s="39">
        <v>28.9147</v>
      </c>
      <c r="F173" s="48">
        <v>231.15</v>
      </c>
    </row>
    <row r="174" spans="3:6" ht="15">
      <c r="C174" s="52"/>
      <c r="D174" s="37"/>
      <c r="E174" s="37"/>
      <c r="F174" s="53"/>
    </row>
    <row r="175" spans="2:17" ht="15">
      <c r="B175" s="19" t="s">
        <v>28</v>
      </c>
      <c r="Q175" s="22"/>
    </row>
  </sheetData>
  <sheetProtection/>
  <mergeCells count="1">
    <mergeCell ref="C11:D11"/>
  </mergeCells>
  <hyperlinks>
    <hyperlink ref="F11" location="'Leche Fluída'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2021-06-16T19:51:08Z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