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32760" windowWidth="12330" windowHeight="8115" activeTab="0"/>
  </bookViews>
  <sheets>
    <sheet name="Oceanía" sheetId="1" r:id="rId1"/>
  </sheets>
  <definedNames/>
  <calcPr fullCalcOnLoad="1"/>
</workbook>
</file>

<file path=xl/sharedStrings.xml><?xml version="1.0" encoding="utf-8"?>
<sst xmlns="http://schemas.openxmlformats.org/spreadsheetml/2006/main" count="93" uniqueCount="27">
  <si>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</si>
  <si>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</si>
  <si>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</si>
  <si>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</si>
  <si>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</si>
  <si>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</si>
  <si>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</si>
  <si>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</si>
  <si>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</si>
  <si>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</si>
  <si>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</si>
  <si>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</si>
  <si>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</si>
  <si>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</si>
  <si>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</si>
  <si>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</si>
  <si>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Queso (US$/Ton)</t>
  </si>
  <si>
    <t>Leche en Polvo Descremada (US$/Ton)</t>
  </si>
  <si>
    <t>2016</t>
  </si>
  <si>
    <t>2017</t>
  </si>
  <si>
    <t>2018</t>
  </si>
  <si>
    <t xml:space="preserve">Manteca (US$/Ton) </t>
  </si>
  <si>
    <t>2019</t>
  </si>
  <si>
    <t>2020</t>
  </si>
  <si>
    <t xml:space="preserve">Leche en Polvo Entera (US$/Ton) </t>
  </si>
  <si>
    <t xml:space="preserve">Precios de exportación de Oceanía (*) </t>
  </si>
  <si>
    <t>2021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</si>
</sst>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53" applyNumberFormat="1" applyFont="1" applyFill="1" applyBorder="1" applyAlignment="1">
      <alignment horizontal="center" wrapText="1"/>
      <protection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35" fillId="0" borderId="15" xfId="0" applyNumberFormat="1" applyFont="1" applyFill="1" applyBorder="1" applyAlignment="1">
      <alignment horizontal="center"/>
    </xf>
    <xf numFmtId="9" fontId="35" fillId="0" borderId="16" xfId="56" applyFont="1" applyBorder="1" applyAlignment="1">
      <alignment/>
    </xf>
    <xf numFmtId="3" fontId="0" fillId="0" borderId="1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35" fillId="0" borderId="17" xfId="0" applyNumberFormat="1" applyFont="1" applyFill="1" applyBorder="1" applyAlignment="1">
      <alignment horizontal="center"/>
    </xf>
    <xf numFmtId="9" fontId="35" fillId="0" borderId="19" xfId="56" applyFont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9" fontId="35" fillId="0" borderId="0" xfId="56" applyFont="1" applyBorder="1" applyAlignment="1">
      <alignment/>
    </xf>
    <xf numFmtId="0" fontId="0" fillId="0" borderId="0" xfId="0" applyAlignment="1">
      <alignment/>
    </xf>
    <xf numFmtId="3" fontId="35" fillId="0" borderId="13" xfId="0" applyNumberFormat="1" applyFont="1" applyFill="1" applyBorder="1" applyAlignment="1">
      <alignment horizontal="center"/>
    </xf>
    <xf numFmtId="9" fontId="35" fillId="0" borderId="20" xfId="56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5" fillId="0" borderId="21" xfId="0" applyNumberFormat="1" applyFont="1" applyBorder="1" applyAlignment="1">
      <alignment/>
    </xf>
    <xf numFmtId="49" fontId="35" fillId="0" borderId="15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49" fontId="35" fillId="0" borderId="22" xfId="0" applyNumberFormat="1" applyFont="1" applyBorder="1" applyAlignment="1">
      <alignment/>
    </xf>
    <xf numFmtId="49" fontId="35" fillId="0" borderId="23" xfId="0" applyNumberFormat="1" applyFont="1" applyBorder="1" applyAlignment="1">
      <alignment/>
    </xf>
    <xf numFmtId="49" fontId="2" fillId="0" borderId="0" xfId="53" applyNumberFormat="1" applyFont="1" applyFill="1" applyBorder="1" applyAlignment="1">
      <alignment horizontal="center" wrapText="1"/>
      <protection/>
    </xf>
    <xf numFmtId="49" fontId="35" fillId="0" borderId="13" xfId="0" applyNumberFormat="1" applyFont="1" applyBorder="1" applyAlignment="1">
      <alignment/>
    </xf>
    <xf numFmtId="49" fontId="35" fillId="0" borderId="17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66675</xdr:rowOff>
    </xdr:from>
    <xdr:to>
      <xdr:col>8</xdr:col>
      <xdr:colOff>733425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666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V101"/>
  <sheetViews>
    <sheetView showGridLines="0" tabSelected="1" zoomScalePageLayoutView="0" workbookViewId="0" topLeftCell="A58">
      <selection activeCell="E90" sqref="E90"/>
    </sheetView>
  </sheetViews>
  <sheetFormatPr defaultColWidth="11.421875" defaultRowHeight="15"/>
  <cols>
    <col min="1" max="1" width="16.7109375" style="0" customWidth="1"/>
    <col min="2" max="2" width="11.421875" style="22" customWidth="1"/>
  </cols>
  <sheetData>
    <row r="1" ht="15"/>
    <row r="2" ht="15"/>
    <row r="3" ht="15"/>
    <row r="4" ht="15"/>
    <row r="5" ht="15"/>
    <row r="6" ht="15"/>
    <row r="7" spans="13:14" ht="15">
      <c r="M7" s="31"/>
      <c r="N7" s="32"/>
    </row>
    <row r="8" spans="13:14" ht="15">
      <c r="M8" s="31"/>
      <c r="N8" s="32"/>
    </row>
    <row r="9" spans="13:14" ht="15">
      <c r="M9" s="31"/>
      <c r="N9" s="32"/>
    </row>
    <row r="10" spans="2:14" ht="15.75" thickBot="1">
      <c r="B10" s="31"/>
      <c r="C10" s="32"/>
      <c r="K10" s="31"/>
      <c r="L10" s="32"/>
      <c r="M10" s="31"/>
      <c r="N10" s="32"/>
    </row>
    <row r="11" spans="2:12" ht="15.75" thickBot="1">
      <c r="B11" s="31"/>
      <c r="C11" s="32"/>
      <c r="G11" s="36" t="s">
        <v>25</v>
      </c>
      <c r="H11" s="37"/>
      <c r="I11" s="38"/>
      <c r="K11" s="31"/>
      <c r="L11" s="32"/>
    </row>
    <row r="12" spans="2:12" ht="15.75" thickBot="1">
      <c r="B12" s="31"/>
      <c r="C12" s="32"/>
      <c r="K12" s="31"/>
      <c r="L12" s="32"/>
    </row>
    <row r="13" spans="2:12" ht="15.75" thickBot="1">
      <c r="B13" s="31"/>
      <c r="C13" s="32"/>
      <c r="G13" s="33" t="s">
        <v>24</v>
      </c>
      <c r="H13" s="34"/>
      <c r="I13" s="35"/>
      <c r="K13" s="31"/>
      <c r="L13" s="32"/>
    </row>
    <row r="14" ht="15.75" thickBot="1"/>
    <row r="15" spans="2:16" ht="15.75" thickBot="1">
      <c r="B15" s="23" t="s">
        <v>0</v>
      </c>
      <c r="C15" s="3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3" t="s">
        <v>13</v>
      </c>
      <c r="P15" s="5" t="s">
        <v>14</v>
      </c>
    </row>
    <row r="16" spans="2:16" ht="15">
      <c r="B16" s="29">
        <v>2007</v>
      </c>
      <c r="C16" s="6">
        <v>2950</v>
      </c>
      <c r="D16" s="7">
        <v>3106.25</v>
      </c>
      <c r="E16" s="7">
        <v>3343.75</v>
      </c>
      <c r="F16" s="7">
        <v>3850</v>
      </c>
      <c r="G16" s="7">
        <v>4112.5</v>
      </c>
      <c r="H16" s="7">
        <v>4606.25</v>
      </c>
      <c r="I16" s="7">
        <v>5150</v>
      </c>
      <c r="J16" s="7">
        <v>5100</v>
      </c>
      <c r="K16" s="7">
        <v>4950</v>
      </c>
      <c r="L16" s="7">
        <v>4975</v>
      </c>
      <c r="M16" s="7">
        <v>4925</v>
      </c>
      <c r="N16" s="7">
        <v>4800</v>
      </c>
      <c r="O16" s="19">
        <f aca="true" t="shared" si="0" ref="O16:O21">AVERAGE(C16:N16)</f>
        <v>4322.395833333333</v>
      </c>
      <c r="P16" s="20"/>
    </row>
    <row r="17" spans="2:16" ht="15">
      <c r="B17" s="24">
        <v>2008</v>
      </c>
      <c r="C17" s="10">
        <v>4600</v>
      </c>
      <c r="D17" s="11">
        <v>4450</v>
      </c>
      <c r="E17" s="11">
        <v>4750</v>
      </c>
      <c r="F17" s="11">
        <v>4550</v>
      </c>
      <c r="G17" s="11">
        <v>4500</v>
      </c>
      <c r="H17" s="11">
        <v>4400</v>
      </c>
      <c r="I17" s="11">
        <v>4400</v>
      </c>
      <c r="J17" s="11">
        <v>4033</v>
      </c>
      <c r="K17" s="11">
        <v>3262</v>
      </c>
      <c r="L17" s="11">
        <v>2925</v>
      </c>
      <c r="M17" s="11">
        <v>2550</v>
      </c>
      <c r="N17" s="11">
        <v>2163</v>
      </c>
      <c r="O17" s="8">
        <f t="shared" si="0"/>
        <v>3881.9166666666665</v>
      </c>
      <c r="P17" s="9">
        <f>+O17/O16-1</f>
        <v>-0.10190625376551388</v>
      </c>
    </row>
    <row r="18" spans="2:16" ht="15">
      <c r="B18" s="24">
        <v>2009</v>
      </c>
      <c r="C18" s="10">
        <v>1900</v>
      </c>
      <c r="D18" s="11">
        <v>1850</v>
      </c>
      <c r="E18" s="11">
        <v>1925</v>
      </c>
      <c r="F18" s="11">
        <v>2063</v>
      </c>
      <c r="G18" s="11">
        <v>2200</v>
      </c>
      <c r="H18" s="11">
        <v>2050</v>
      </c>
      <c r="I18" s="11">
        <v>2013</v>
      </c>
      <c r="J18" s="11">
        <v>2163</v>
      </c>
      <c r="K18" s="11">
        <v>2675</v>
      </c>
      <c r="L18" s="11">
        <v>2950</v>
      </c>
      <c r="M18" s="11">
        <v>3525</v>
      </c>
      <c r="N18" s="11">
        <v>3550</v>
      </c>
      <c r="O18" s="8">
        <f t="shared" si="0"/>
        <v>2405.3333333333335</v>
      </c>
      <c r="P18" s="9">
        <f>+O18/O17-1</f>
        <v>-0.38037481484661784</v>
      </c>
    </row>
    <row r="19" spans="2:22" ht="15">
      <c r="B19" s="24">
        <v>2010</v>
      </c>
      <c r="C19" s="10">
        <v>3300</v>
      </c>
      <c r="D19" s="11">
        <v>3138</v>
      </c>
      <c r="E19" s="11">
        <v>3175</v>
      </c>
      <c r="F19" s="11">
        <v>3600</v>
      </c>
      <c r="G19" s="11">
        <v>3963</v>
      </c>
      <c r="H19" s="11">
        <v>3850</v>
      </c>
      <c r="I19" s="11">
        <v>3375</v>
      </c>
      <c r="J19" s="11">
        <v>3150</v>
      </c>
      <c r="K19" s="11">
        <v>3356</v>
      </c>
      <c r="L19" s="11">
        <v>3475</v>
      </c>
      <c r="M19" s="11">
        <v>3512.5</v>
      </c>
      <c r="N19" s="11">
        <f>+(3400+3400+3700+3700)/4</f>
        <v>3550</v>
      </c>
      <c r="O19" s="8">
        <f t="shared" si="0"/>
        <v>3453.7083333333335</v>
      </c>
      <c r="P19" s="9">
        <f>+O19/O18-1</f>
        <v>0.4358543514412416</v>
      </c>
      <c r="R19" s="31"/>
      <c r="S19" s="32"/>
      <c r="T19" s="32"/>
      <c r="U19" s="31"/>
      <c r="V19" s="32"/>
    </row>
    <row r="20" spans="2:22" s="18" customFormat="1" ht="15">
      <c r="B20" s="24">
        <v>2011</v>
      </c>
      <c r="C20" s="10">
        <f>+(3550+3925+3775+3950)/4</f>
        <v>3800</v>
      </c>
      <c r="D20" s="11">
        <f>+(3975+4200+4000+4500)/4</f>
        <v>4168.75</v>
      </c>
      <c r="E20" s="11">
        <v>4637.5</v>
      </c>
      <c r="F20" s="11">
        <v>4241.666666666667</v>
      </c>
      <c r="G20" s="11">
        <v>4075</v>
      </c>
      <c r="H20" s="11">
        <v>3937.5</v>
      </c>
      <c r="I20" s="11">
        <v>3849.8</v>
      </c>
      <c r="J20" s="11">
        <v>3584</v>
      </c>
      <c r="K20" s="11">
        <v>3545.8333333333335</v>
      </c>
      <c r="L20" s="11">
        <v>3462.5</v>
      </c>
      <c r="M20" s="11">
        <v>3587.5</v>
      </c>
      <c r="N20" s="11">
        <v>3650</v>
      </c>
      <c r="O20" s="8">
        <f t="shared" si="0"/>
        <v>3878.3375</v>
      </c>
      <c r="P20" s="9">
        <f>+O20/O19-1</f>
        <v>0.12294876280326705</v>
      </c>
      <c r="R20" s="31"/>
      <c r="S20" s="32"/>
      <c r="T20" s="32"/>
      <c r="U20" s="31"/>
      <c r="V20" s="32"/>
    </row>
    <row r="21" spans="2:22" s="18" customFormat="1" ht="15">
      <c r="B21" s="24">
        <v>2012</v>
      </c>
      <c r="C21" s="10">
        <v>3612.5</v>
      </c>
      <c r="D21" s="11">
        <v>3575</v>
      </c>
      <c r="E21" s="11">
        <v>3495.8333333333335</v>
      </c>
      <c r="F21" s="11">
        <v>3293.75</v>
      </c>
      <c r="G21" s="11">
        <v>3000</v>
      </c>
      <c r="H21" s="11">
        <v>2800</v>
      </c>
      <c r="I21" s="11">
        <v>2875</v>
      </c>
      <c r="J21" s="11">
        <v>2954.1666666666665</v>
      </c>
      <c r="K21" s="11">
        <v>3193.75</v>
      </c>
      <c r="L21" s="11">
        <v>3300</v>
      </c>
      <c r="M21" s="11">
        <v>3375</v>
      </c>
      <c r="N21" s="11">
        <v>3337.5</v>
      </c>
      <c r="O21" s="8">
        <f t="shared" si="0"/>
        <v>3234.375</v>
      </c>
      <c r="P21" s="9">
        <f>+O21/O20-1</f>
        <v>-0.16604086158050968</v>
      </c>
      <c r="R21" s="31"/>
      <c r="S21" s="32"/>
      <c r="T21" s="32"/>
      <c r="U21" s="31"/>
      <c r="V21" s="32"/>
    </row>
    <row r="22" spans="2:22" s="21" customFormat="1" ht="15">
      <c r="B22" s="24">
        <v>2013</v>
      </c>
      <c r="C22" s="10">
        <v>3337.5</v>
      </c>
      <c r="D22" s="11">
        <v>3425</v>
      </c>
      <c r="E22" s="11">
        <v>4216.666666666667</v>
      </c>
      <c r="F22" s="11">
        <v>5550</v>
      </c>
      <c r="G22" s="11">
        <v>5318.75</v>
      </c>
      <c r="H22" s="11">
        <v>4850</v>
      </c>
      <c r="I22" s="11">
        <v>4881.25</v>
      </c>
      <c r="J22" s="11">
        <v>4975</v>
      </c>
      <c r="K22" s="11">
        <v>5018.75</v>
      </c>
      <c r="L22" s="11">
        <v>5125</v>
      </c>
      <c r="M22" s="11">
        <v>5043.75</v>
      </c>
      <c r="N22" s="11">
        <v>5068.75</v>
      </c>
      <c r="O22" s="8">
        <f aca="true" t="shared" si="1" ref="O22:O27">AVERAGE(C22:N22)</f>
        <v>4734.20138888889</v>
      </c>
      <c r="P22" s="9">
        <f aca="true" t="shared" si="2" ref="P22:P27">O22/O21-1</f>
        <v>0.46371443907675824</v>
      </c>
      <c r="R22" s="31"/>
      <c r="S22" s="32"/>
      <c r="T22" s="32"/>
      <c r="U22" s="31"/>
      <c r="V22" s="32"/>
    </row>
    <row r="23" spans="2:16" s="21" customFormat="1" ht="15">
      <c r="B23" s="24">
        <v>2014</v>
      </c>
      <c r="C23" s="10">
        <v>5137.5</v>
      </c>
      <c r="D23" s="11">
        <v>5125</v>
      </c>
      <c r="E23" s="11">
        <v>4825</v>
      </c>
      <c r="F23" s="11">
        <v>4350</v>
      </c>
      <c r="G23" s="11">
        <v>4150</v>
      </c>
      <c r="H23" s="11">
        <v>3950</v>
      </c>
      <c r="I23" s="11">
        <v>3606.25</v>
      </c>
      <c r="J23" s="11">
        <v>3142</v>
      </c>
      <c r="K23" s="11">
        <v>2862.5</v>
      </c>
      <c r="L23" s="11">
        <v>2687.5</v>
      </c>
      <c r="M23" s="11">
        <v>2593.75</v>
      </c>
      <c r="N23" s="11">
        <v>2425</v>
      </c>
      <c r="O23" s="8">
        <f t="shared" si="1"/>
        <v>3737.875</v>
      </c>
      <c r="P23" s="9">
        <f t="shared" si="2"/>
        <v>-0.21045289522901478</v>
      </c>
    </row>
    <row r="24" spans="2:16" s="21" customFormat="1" ht="15">
      <c r="B24" s="24">
        <v>2015</v>
      </c>
      <c r="C24" s="10">
        <v>2475</v>
      </c>
      <c r="D24" s="11">
        <v>3112.5</v>
      </c>
      <c r="E24" s="11">
        <v>2950</v>
      </c>
      <c r="F24" s="11">
        <v>2644</v>
      </c>
      <c r="G24" s="11">
        <v>2418.75</v>
      </c>
      <c r="H24" s="11">
        <v>2306.25</v>
      </c>
      <c r="I24" s="11">
        <v>2013</v>
      </c>
      <c r="J24" s="11">
        <v>1787.5</v>
      </c>
      <c r="K24" s="11">
        <v>2162.5</v>
      </c>
      <c r="L24" s="11">
        <v>2729.16666666667</v>
      </c>
      <c r="M24" s="11">
        <v>2387.5</v>
      </c>
      <c r="N24" s="11">
        <v>2250</v>
      </c>
      <c r="O24" s="8">
        <f t="shared" si="1"/>
        <v>2436.3472222222226</v>
      </c>
      <c r="P24" s="9">
        <f t="shared" si="2"/>
        <v>-0.3481999204836377</v>
      </c>
    </row>
    <row r="25" spans="2:16" s="21" customFormat="1" ht="15">
      <c r="B25" s="24" t="s">
        <v>18</v>
      </c>
      <c r="C25" s="10">
        <v>2100</v>
      </c>
      <c r="D25" s="11">
        <v>2033.75</v>
      </c>
      <c r="E25" s="11">
        <v>2031.25</v>
      </c>
      <c r="F25" s="11">
        <v>2043.75</v>
      </c>
      <c r="G25" s="11">
        <v>2043.75</v>
      </c>
      <c r="H25" s="11">
        <v>2118.75</v>
      </c>
      <c r="I25" s="11">
        <v>2206.25</v>
      </c>
      <c r="J25" s="11">
        <v>2450</v>
      </c>
      <c r="K25" s="11">
        <v>2868.75</v>
      </c>
      <c r="L25" s="11">
        <v>2812.5</v>
      </c>
      <c r="M25" s="11">
        <v>3125</v>
      </c>
      <c r="N25" s="11">
        <v>3275</v>
      </c>
      <c r="O25" s="8">
        <f t="shared" si="1"/>
        <v>2425.7291666666665</v>
      </c>
      <c r="P25" s="9">
        <f t="shared" si="2"/>
        <v>-0.004358186492757432</v>
      </c>
    </row>
    <row r="26" spans="2:16" s="21" customFormat="1" ht="15">
      <c r="B26" s="24" t="s">
        <v>19</v>
      </c>
      <c r="C26" s="10">
        <v>3200</v>
      </c>
      <c r="D26" s="11">
        <v>3243.75</v>
      </c>
      <c r="E26" s="11">
        <v>3125</v>
      </c>
      <c r="F26" s="11">
        <v>3031.25</v>
      </c>
      <c r="G26" s="11">
        <v>3212.5</v>
      </c>
      <c r="H26" s="11">
        <v>3162.5</v>
      </c>
      <c r="I26" s="11">
        <v>3168.75</v>
      </c>
      <c r="J26" s="11">
        <v>3212.5</v>
      </c>
      <c r="K26" s="11">
        <v>3125</v>
      </c>
      <c r="L26" s="11">
        <v>3043.75</v>
      </c>
      <c r="M26" s="11">
        <v>2856.25</v>
      </c>
      <c r="N26" s="11">
        <v>2793.75</v>
      </c>
      <c r="O26" s="8">
        <f t="shared" si="1"/>
        <v>3097.9166666666665</v>
      </c>
      <c r="P26" s="9">
        <f t="shared" si="2"/>
        <v>0.27710739897797065</v>
      </c>
    </row>
    <row r="27" spans="2:16" s="21" customFormat="1" ht="15">
      <c r="B27" s="24" t="s">
        <v>20</v>
      </c>
      <c r="C27" s="10">
        <v>2937.5</v>
      </c>
      <c r="D27" s="11">
        <v>3100</v>
      </c>
      <c r="E27" s="11">
        <v>3243.75</v>
      </c>
      <c r="F27" s="11">
        <v>3312.5</v>
      </c>
      <c r="G27" s="11">
        <v>3268.75</v>
      </c>
      <c r="H27" s="11">
        <v>3231.25</v>
      </c>
      <c r="I27" s="11">
        <v>3012.5</v>
      </c>
      <c r="J27" s="11">
        <v>2970.83333333333</v>
      </c>
      <c r="K27" s="11">
        <v>2818.75</v>
      </c>
      <c r="L27" s="11">
        <v>2725</v>
      </c>
      <c r="M27" s="11">
        <v>2656.25</v>
      </c>
      <c r="N27" s="11">
        <v>2643.75</v>
      </c>
      <c r="O27" s="8">
        <f t="shared" si="1"/>
        <v>2993.4027777777774</v>
      </c>
      <c r="P27" s="9">
        <f t="shared" si="2"/>
        <v>-0.03373683030710606</v>
      </c>
    </row>
    <row r="28" spans="2:16" s="21" customFormat="1" ht="15">
      <c r="B28" s="24" t="s">
        <v>22</v>
      </c>
      <c r="C28" s="10">
        <v>2737.5</v>
      </c>
      <c r="D28" s="11">
        <v>2918.75</v>
      </c>
      <c r="E28" s="11">
        <v>3112.5</v>
      </c>
      <c r="F28" s="11">
        <v>3325</v>
      </c>
      <c r="G28" s="11">
        <v>3231.25</v>
      </c>
      <c r="H28" s="11">
        <v>3068.75</v>
      </c>
      <c r="I28" s="11">
        <v>3079.1666666666665</v>
      </c>
      <c r="J28" s="11">
        <v>3181.25</v>
      </c>
      <c r="K28" s="11">
        <v>3150</v>
      </c>
      <c r="L28" s="11">
        <v>3175</v>
      </c>
      <c r="M28" s="11">
        <v>3293.75</v>
      </c>
      <c r="N28" s="11">
        <v>3250</v>
      </c>
      <c r="O28" s="8">
        <f>AVERAGE(C28:N28)</f>
        <v>3126.9097222222226</v>
      </c>
      <c r="P28" s="9">
        <f>O28/O27-1</f>
        <v>0.04460039438580243</v>
      </c>
    </row>
    <row r="29" spans="2:16" s="21" customFormat="1" ht="15">
      <c r="B29" s="24" t="s">
        <v>23</v>
      </c>
      <c r="C29" s="10">
        <v>3165.625</v>
      </c>
      <c r="D29" s="11">
        <v>3006.25</v>
      </c>
      <c r="E29" s="11">
        <v>2875</v>
      </c>
      <c r="F29" s="11">
        <v>2781.25</v>
      </c>
      <c r="G29" s="11">
        <v>2693.75</v>
      </c>
      <c r="H29" s="11">
        <v>2793.75</v>
      </c>
      <c r="I29" s="11">
        <v>3112.5</v>
      </c>
      <c r="J29" s="11">
        <v>3025</v>
      </c>
      <c r="K29" s="11">
        <v>2956.25</v>
      </c>
      <c r="L29" s="11">
        <v>3037.5</v>
      </c>
      <c r="M29" s="11">
        <v>3018.75</v>
      </c>
      <c r="N29" s="11">
        <v>3162.5</v>
      </c>
      <c r="O29" s="8">
        <f>AVERAGE(C29:N29)</f>
        <v>2969.0104166666665</v>
      </c>
      <c r="P29" s="9">
        <f>O29/O28-1</f>
        <v>-0.05049691854977534</v>
      </c>
    </row>
    <row r="30" spans="2:16" s="21" customFormat="1" ht="15.75" thickBot="1">
      <c r="B30" s="30" t="s">
        <v>26</v>
      </c>
      <c r="C30" s="12">
        <v>3337.5</v>
      </c>
      <c r="D30" s="13">
        <v>3493.75</v>
      </c>
      <c r="E30" s="13">
        <v>4112.5</v>
      </c>
      <c r="F30" s="13"/>
      <c r="G30" s="13"/>
      <c r="H30" s="13"/>
      <c r="I30" s="13"/>
      <c r="J30" s="13"/>
      <c r="K30" s="13"/>
      <c r="L30" s="13"/>
      <c r="M30" s="13"/>
      <c r="N30" s="13"/>
      <c r="O30" s="14"/>
      <c r="P30" s="15"/>
    </row>
    <row r="31" s="21" customFormat="1" ht="15.75" thickBot="1">
      <c r="B31" s="25" t="s">
        <v>15</v>
      </c>
    </row>
    <row r="32" spans="2:9" s="21" customFormat="1" ht="15.75" thickBot="1">
      <c r="B32" s="22"/>
      <c r="G32" s="33" t="s">
        <v>17</v>
      </c>
      <c r="H32" s="34"/>
      <c r="I32" s="35"/>
    </row>
    <row r="33" s="21" customFormat="1" ht="15.75" thickBot="1">
      <c r="B33" s="22"/>
    </row>
    <row r="34" spans="2:16" s="21" customFormat="1" ht="15.75" thickBot="1">
      <c r="B34" s="23" t="s">
        <v>0</v>
      </c>
      <c r="C34" s="3" t="s">
        <v>1</v>
      </c>
      <c r="D34" s="4" t="s">
        <v>2</v>
      </c>
      <c r="E34" s="4" t="s">
        <v>3</v>
      </c>
      <c r="F34" s="4" t="s">
        <v>4</v>
      </c>
      <c r="G34" s="4" t="s">
        <v>5</v>
      </c>
      <c r="H34" s="4" t="s">
        <v>6</v>
      </c>
      <c r="I34" s="4" t="s">
        <v>7</v>
      </c>
      <c r="J34" s="4" t="s">
        <v>8</v>
      </c>
      <c r="K34" s="4" t="s">
        <v>9</v>
      </c>
      <c r="L34" s="4" t="s">
        <v>10</v>
      </c>
      <c r="M34" s="4" t="s">
        <v>11</v>
      </c>
      <c r="N34" s="4" t="s">
        <v>12</v>
      </c>
      <c r="O34" s="3" t="s">
        <v>13</v>
      </c>
      <c r="P34" s="5" t="s">
        <v>14</v>
      </c>
    </row>
    <row r="35" spans="2:16" s="21" customFormat="1" ht="15">
      <c r="B35" s="24">
        <v>2007</v>
      </c>
      <c r="C35" s="6">
        <v>2912.5</v>
      </c>
      <c r="D35" s="7">
        <v>3125</v>
      </c>
      <c r="E35" s="7">
        <v>3316.666666666667</v>
      </c>
      <c r="F35" s="7">
        <v>3849.9999999999995</v>
      </c>
      <c r="G35" s="7">
        <v>4200</v>
      </c>
      <c r="H35" s="7">
        <v>4800.000000000001</v>
      </c>
      <c r="I35" s="7">
        <v>5150</v>
      </c>
      <c r="J35" s="7">
        <v>5083.333333333333</v>
      </c>
      <c r="K35" s="7">
        <v>4950</v>
      </c>
      <c r="L35" s="7">
        <v>5000</v>
      </c>
      <c r="M35" s="7">
        <v>4925.000000000001</v>
      </c>
      <c r="N35" s="7">
        <v>4625</v>
      </c>
      <c r="O35" s="8">
        <f aca="true" t="shared" si="3" ref="O35:O40">AVERAGE(C35:N35)</f>
        <v>4328.125</v>
      </c>
      <c r="P35" s="9"/>
    </row>
    <row r="36" spans="2:22" s="21" customFormat="1" ht="15">
      <c r="B36" s="24">
        <v>2008</v>
      </c>
      <c r="C36" s="10">
        <v>4275</v>
      </c>
      <c r="D36" s="11">
        <v>4083.333333333333</v>
      </c>
      <c r="E36" s="11">
        <v>3775.0000000000005</v>
      </c>
      <c r="F36" s="11">
        <v>3500</v>
      </c>
      <c r="G36" s="11">
        <v>3474.9999999999995</v>
      </c>
      <c r="H36" s="11">
        <v>3474.9999999999995</v>
      </c>
      <c r="I36" s="11">
        <v>3599.9999999999995</v>
      </c>
      <c r="J36" s="11">
        <v>3491.6666666666665</v>
      </c>
      <c r="K36" s="11">
        <v>3025</v>
      </c>
      <c r="L36" s="11">
        <v>2600</v>
      </c>
      <c r="M36" s="11">
        <v>2200</v>
      </c>
      <c r="N36" s="11">
        <v>2000</v>
      </c>
      <c r="O36" s="8">
        <f t="shared" si="3"/>
        <v>3291.6666666666665</v>
      </c>
      <c r="P36" s="9">
        <f>+O36/O35-1</f>
        <v>-0.23947051744885683</v>
      </c>
      <c r="Q36"/>
      <c r="R36"/>
      <c r="S36"/>
      <c r="T36"/>
      <c r="U36"/>
      <c r="V36"/>
    </row>
    <row r="37" spans="2:22" s="21" customFormat="1" ht="15">
      <c r="B37" s="24">
        <v>2009</v>
      </c>
      <c r="C37" s="10">
        <v>1825</v>
      </c>
      <c r="D37" s="11">
        <v>1750</v>
      </c>
      <c r="E37" s="11">
        <v>1812.5</v>
      </c>
      <c r="F37" s="11">
        <v>1975</v>
      </c>
      <c r="G37" s="11">
        <v>2000</v>
      </c>
      <c r="H37" s="11">
        <v>2012.5000000000002</v>
      </c>
      <c r="I37" s="11">
        <v>2012.5000000000002</v>
      </c>
      <c r="J37" s="11">
        <v>2075</v>
      </c>
      <c r="K37" s="11">
        <v>2343.75</v>
      </c>
      <c r="L37" s="11">
        <v>2708.3333333333335</v>
      </c>
      <c r="M37" s="11">
        <v>3375</v>
      </c>
      <c r="N37" s="11">
        <v>3375</v>
      </c>
      <c r="O37" s="8">
        <f t="shared" si="3"/>
        <v>2272.048611111111</v>
      </c>
      <c r="P37" s="9">
        <f>+O37/O36-1</f>
        <v>-0.30975738396624475</v>
      </c>
      <c r="Q37"/>
      <c r="R37"/>
      <c r="S37"/>
      <c r="T37"/>
      <c r="U37"/>
      <c r="V37"/>
    </row>
    <row r="38" spans="2:22" s="21" customFormat="1" ht="15">
      <c r="B38" s="24">
        <v>2010</v>
      </c>
      <c r="C38" s="10">
        <v>3062.4999999999995</v>
      </c>
      <c r="D38" s="11">
        <v>2750</v>
      </c>
      <c r="E38" s="11">
        <v>2856</v>
      </c>
      <c r="F38" s="11">
        <v>3350</v>
      </c>
      <c r="G38" s="11">
        <v>3500</v>
      </c>
      <c r="H38" s="11">
        <v>3225</v>
      </c>
      <c r="I38" s="11">
        <v>3138</v>
      </c>
      <c r="J38" s="11">
        <v>2981</v>
      </c>
      <c r="K38" s="11">
        <v>3138</v>
      </c>
      <c r="L38" s="11">
        <v>3150</v>
      </c>
      <c r="M38" s="11">
        <v>3050</v>
      </c>
      <c r="N38" s="11">
        <f>+(2900+3200+3000+3200)/4</f>
        <v>3075</v>
      </c>
      <c r="O38" s="8">
        <f t="shared" si="3"/>
        <v>3106.2916666666665</v>
      </c>
      <c r="P38" s="9">
        <f>+O38/O37-1</f>
        <v>0.3671765874531978</v>
      </c>
      <c r="Q38"/>
      <c r="R38"/>
      <c r="S38"/>
      <c r="T38"/>
      <c r="U38"/>
      <c r="V38"/>
    </row>
    <row r="39" spans="2:16" s="21" customFormat="1" ht="15">
      <c r="B39" s="24">
        <v>2011</v>
      </c>
      <c r="C39" s="10">
        <f>+(3650+3650+3200+3500)/4</f>
        <v>3500</v>
      </c>
      <c r="D39" s="11">
        <f>+(3500+3600+4100+4200)/4</f>
        <v>3850</v>
      </c>
      <c r="E39" s="11">
        <v>3950</v>
      </c>
      <c r="F39" s="11">
        <v>3712.5</v>
      </c>
      <c r="G39" s="11">
        <v>3806.25</v>
      </c>
      <c r="H39" s="11">
        <v>3977.5</v>
      </c>
      <c r="I39" s="11">
        <v>3082.4</v>
      </c>
      <c r="J39" s="11">
        <v>3622</v>
      </c>
      <c r="K39" s="11">
        <v>3504.1666666666665</v>
      </c>
      <c r="L39" s="11">
        <v>3343.75</v>
      </c>
      <c r="M39" s="11">
        <v>3400</v>
      </c>
      <c r="N39" s="11">
        <v>3425</v>
      </c>
      <c r="O39" s="8">
        <f t="shared" si="3"/>
        <v>3597.797222222222</v>
      </c>
      <c r="P39" s="9">
        <f>+O39/O38-1</f>
        <v>0.15822904231108015</v>
      </c>
    </row>
    <row r="40" spans="2:16" s="21" customFormat="1" ht="15">
      <c r="B40" s="24">
        <v>2012</v>
      </c>
      <c r="C40" s="10">
        <v>3412.5</v>
      </c>
      <c r="D40" s="11">
        <v>3368.75</v>
      </c>
      <c r="E40" s="11">
        <v>3225</v>
      </c>
      <c r="F40" s="11">
        <v>3025</v>
      </c>
      <c r="G40" s="11">
        <v>2806.25</v>
      </c>
      <c r="H40" s="11">
        <v>2862.5</v>
      </c>
      <c r="I40" s="11">
        <v>2837.5</v>
      </c>
      <c r="J40" s="11">
        <v>2975</v>
      </c>
      <c r="K40" s="11">
        <v>3325</v>
      </c>
      <c r="L40" s="11">
        <v>3400</v>
      </c>
      <c r="M40" s="11">
        <v>3362.5</v>
      </c>
      <c r="N40" s="11">
        <v>3400</v>
      </c>
      <c r="O40" s="8">
        <f t="shared" si="3"/>
        <v>3166.6666666666665</v>
      </c>
      <c r="P40" s="9">
        <f>+O40/O39-1</f>
        <v>-0.11983181066810167</v>
      </c>
    </row>
    <row r="41" spans="2:16" s="21" customFormat="1" ht="15">
      <c r="B41" s="24">
        <v>2013</v>
      </c>
      <c r="C41" s="10">
        <v>3450</v>
      </c>
      <c r="D41" s="11">
        <v>3512.5</v>
      </c>
      <c r="E41" s="11">
        <v>3879.1666666666665</v>
      </c>
      <c r="F41" s="11">
        <v>5393.75</v>
      </c>
      <c r="G41" s="11">
        <v>4737.5</v>
      </c>
      <c r="H41" s="11">
        <v>4375</v>
      </c>
      <c r="I41" s="11">
        <v>4512.5</v>
      </c>
      <c r="J41" s="11">
        <v>4675</v>
      </c>
      <c r="K41" s="11">
        <v>4618.75</v>
      </c>
      <c r="L41" s="11">
        <v>4512.5</v>
      </c>
      <c r="M41" s="11">
        <v>4581.25</v>
      </c>
      <c r="N41" s="11">
        <v>4737.5</v>
      </c>
      <c r="O41" s="8">
        <f aca="true" t="shared" si="4" ref="O41:O47">AVERAGE(C41:N41)</f>
        <v>4415.451388888889</v>
      </c>
      <c r="P41" s="9">
        <f aca="true" t="shared" si="5" ref="P41:P47">O41/O40-1</f>
        <v>0.3943530701754385</v>
      </c>
    </row>
    <row r="42" spans="2:16" s="21" customFormat="1" ht="15">
      <c r="B42" s="24">
        <v>2014</v>
      </c>
      <c r="C42" s="10">
        <v>4837.5</v>
      </c>
      <c r="D42" s="11">
        <v>4992</v>
      </c>
      <c r="E42" s="11">
        <v>4888</v>
      </c>
      <c r="F42" s="11">
        <v>4306</v>
      </c>
      <c r="G42" s="11">
        <v>4025</v>
      </c>
      <c r="H42" s="11">
        <v>3869</v>
      </c>
      <c r="I42" s="11">
        <v>3806.25</v>
      </c>
      <c r="J42" s="11">
        <v>3421</v>
      </c>
      <c r="K42" s="11">
        <v>2831.25</v>
      </c>
      <c r="L42" s="11">
        <v>2693.75</v>
      </c>
      <c r="M42" s="11">
        <v>2512.5</v>
      </c>
      <c r="N42" s="11">
        <v>2400</v>
      </c>
      <c r="O42" s="8">
        <f t="shared" si="4"/>
        <v>3715.1875</v>
      </c>
      <c r="P42" s="9">
        <f t="shared" si="5"/>
        <v>-0.1585939527385679</v>
      </c>
    </row>
    <row r="43" spans="2:16" s="21" customFormat="1" ht="15">
      <c r="B43" s="24">
        <v>2015</v>
      </c>
      <c r="C43" s="10">
        <v>2406.25</v>
      </c>
      <c r="D43" s="11">
        <v>2700</v>
      </c>
      <c r="E43" s="11">
        <v>2793.75</v>
      </c>
      <c r="F43" s="11">
        <v>2388</v>
      </c>
      <c r="G43" s="11">
        <v>2162.5</v>
      </c>
      <c r="H43" s="11">
        <v>2050</v>
      </c>
      <c r="I43" s="11">
        <v>1831</v>
      </c>
      <c r="J43" s="11">
        <v>1537.5</v>
      </c>
      <c r="K43" s="11">
        <v>1862.5</v>
      </c>
      <c r="L43" s="11">
        <v>2125</v>
      </c>
      <c r="M43" s="11">
        <v>1987.5</v>
      </c>
      <c r="N43" s="11">
        <v>1887.5</v>
      </c>
      <c r="O43" s="8">
        <f t="shared" si="4"/>
        <v>2144.2916666666665</v>
      </c>
      <c r="P43" s="9">
        <f t="shared" si="5"/>
        <v>-0.42283083514178854</v>
      </c>
    </row>
    <row r="44" spans="2:16" s="21" customFormat="1" ht="15">
      <c r="B44" s="24" t="s">
        <v>18</v>
      </c>
      <c r="C44" s="10">
        <v>1850</v>
      </c>
      <c r="D44" s="11">
        <v>1812.5</v>
      </c>
      <c r="E44" s="11">
        <v>1750</v>
      </c>
      <c r="F44" s="11">
        <v>1731.25</v>
      </c>
      <c r="G44" s="11">
        <v>1706.25</v>
      </c>
      <c r="H44" s="11">
        <v>1850</v>
      </c>
      <c r="I44" s="11">
        <v>1925</v>
      </c>
      <c r="J44" s="11">
        <v>1962.5</v>
      </c>
      <c r="K44" s="11">
        <v>2368.75</v>
      </c>
      <c r="L44" s="11">
        <v>2331.25</v>
      </c>
      <c r="M44" s="11">
        <v>2350</v>
      </c>
      <c r="N44" s="11">
        <v>2362.5</v>
      </c>
      <c r="O44" s="8">
        <f t="shared" si="4"/>
        <v>2000</v>
      </c>
      <c r="P44" s="9">
        <f t="shared" si="5"/>
        <v>-0.06729106348250191</v>
      </c>
    </row>
    <row r="45" spans="2:16" s="21" customFormat="1" ht="15">
      <c r="B45" s="24" t="s">
        <v>19</v>
      </c>
      <c r="C45" s="10">
        <v>2393.75</v>
      </c>
      <c r="D45" s="11">
        <v>2437.5</v>
      </c>
      <c r="E45" s="11">
        <v>2368.75</v>
      </c>
      <c r="F45" s="11">
        <v>1968.75</v>
      </c>
      <c r="G45" s="11">
        <v>1993.75</v>
      </c>
      <c r="H45" s="11">
        <v>2087.5</v>
      </c>
      <c r="I45" s="11">
        <v>2087.5</v>
      </c>
      <c r="J45" s="11">
        <v>1993.75</v>
      </c>
      <c r="K45" s="11">
        <v>1945.8333333333333</v>
      </c>
      <c r="L45" s="11">
        <v>1875</v>
      </c>
      <c r="M45" s="11">
        <v>1762.5</v>
      </c>
      <c r="N45" s="11">
        <v>1737.5</v>
      </c>
      <c r="O45" s="8">
        <f t="shared" si="4"/>
        <v>2054.340277777778</v>
      </c>
      <c r="P45" s="9">
        <f t="shared" si="5"/>
        <v>0.027170138888888973</v>
      </c>
    </row>
    <row r="46" spans="2:16" s="21" customFormat="1" ht="15">
      <c r="B46" s="24" t="s">
        <v>20</v>
      </c>
      <c r="C46" s="10">
        <v>1793.75</v>
      </c>
      <c r="D46" s="11">
        <v>1962.5</v>
      </c>
      <c r="E46" s="11">
        <v>1862.5</v>
      </c>
      <c r="F46" s="11">
        <v>1931.25</v>
      </c>
      <c r="G46" s="11">
        <v>2062.5</v>
      </c>
      <c r="H46" s="11">
        <v>2112.5</v>
      </c>
      <c r="I46" s="11">
        <v>2025</v>
      </c>
      <c r="J46" s="11">
        <v>2012.5</v>
      </c>
      <c r="K46" s="11">
        <v>2081.25</v>
      </c>
      <c r="L46" s="11">
        <v>2006.25</v>
      </c>
      <c r="M46" s="11">
        <v>2050</v>
      </c>
      <c r="N46" s="11">
        <v>1993.75</v>
      </c>
      <c r="O46" s="8">
        <f t="shared" si="4"/>
        <v>1991.1458333333333</v>
      </c>
      <c r="P46" s="9">
        <f t="shared" si="5"/>
        <v>-0.030761429899433868</v>
      </c>
    </row>
    <row r="47" spans="2:16" s="21" customFormat="1" ht="15">
      <c r="B47" s="24" t="s">
        <v>22</v>
      </c>
      <c r="C47" s="10">
        <v>2368.75</v>
      </c>
      <c r="D47" s="11">
        <v>2550</v>
      </c>
      <c r="E47" s="11">
        <v>2656.25</v>
      </c>
      <c r="F47" s="11">
        <v>2525</v>
      </c>
      <c r="G47" s="11">
        <v>2562.5</v>
      </c>
      <c r="H47" s="11">
        <v>2393.75</v>
      </c>
      <c r="I47" s="11">
        <v>2545.8333333333335</v>
      </c>
      <c r="J47" s="11">
        <v>2593.75</v>
      </c>
      <c r="K47" s="11">
        <v>2637.5</v>
      </c>
      <c r="L47" s="11">
        <v>2737.5</v>
      </c>
      <c r="M47" s="11">
        <v>2987.5</v>
      </c>
      <c r="N47" s="11">
        <v>2981.25</v>
      </c>
      <c r="O47" s="8">
        <f t="shared" si="4"/>
        <v>2628.298611111111</v>
      </c>
      <c r="P47" s="9">
        <f t="shared" si="5"/>
        <v>0.3199930246752114</v>
      </c>
    </row>
    <row r="48" spans="2:16" s="21" customFormat="1" ht="15">
      <c r="B48" s="24" t="s">
        <v>23</v>
      </c>
      <c r="C48" s="10">
        <v>3056.25</v>
      </c>
      <c r="D48" s="11">
        <v>3006.25</v>
      </c>
      <c r="E48" s="11">
        <v>2762.5</v>
      </c>
      <c r="F48" s="11">
        <v>2581.25</v>
      </c>
      <c r="G48" s="11">
        <v>2525</v>
      </c>
      <c r="H48" s="11">
        <v>2600</v>
      </c>
      <c r="I48" s="11">
        <v>2716.6666666666665</v>
      </c>
      <c r="J48" s="11">
        <v>2806.25</v>
      </c>
      <c r="K48" s="11">
        <v>2825</v>
      </c>
      <c r="L48" s="11">
        <v>2950</v>
      </c>
      <c r="M48" s="11">
        <v>2800</v>
      </c>
      <c r="N48" s="11">
        <v>2906.25</v>
      </c>
      <c r="O48" s="8">
        <f>AVERAGE(C48:N48)</f>
        <v>2794.618055555556</v>
      </c>
      <c r="P48" s="9">
        <f>O48/O47-1</f>
        <v>0.06328026950260957</v>
      </c>
    </row>
    <row r="49" spans="2:16" s="21" customFormat="1" ht="15.75" thickBot="1">
      <c r="B49" s="30" t="s">
        <v>26</v>
      </c>
      <c r="C49" s="12">
        <v>3200</v>
      </c>
      <c r="D49" s="13">
        <v>3200</v>
      </c>
      <c r="E49" s="13">
        <v>3362.5</v>
      </c>
      <c r="F49" s="13"/>
      <c r="G49" s="13"/>
      <c r="H49" s="13"/>
      <c r="I49" s="13"/>
      <c r="J49" s="13"/>
      <c r="K49" s="13"/>
      <c r="L49" s="13"/>
      <c r="M49" s="13"/>
      <c r="N49" s="13"/>
      <c r="O49" s="14"/>
      <c r="P49" s="15"/>
    </row>
    <row r="50" spans="2:16" s="21" customFormat="1" ht="15.75" thickBot="1">
      <c r="B50" s="25" t="s">
        <v>15</v>
      </c>
      <c r="C50" s="11"/>
      <c r="D50" s="11"/>
      <c r="E50" s="11"/>
      <c r="F50" s="11"/>
      <c r="G50" s="13"/>
      <c r="H50" s="13"/>
      <c r="I50" s="13"/>
      <c r="J50" s="11"/>
      <c r="K50" s="11"/>
      <c r="L50" s="11"/>
      <c r="M50" s="11"/>
      <c r="N50" s="11"/>
      <c r="O50" s="16"/>
      <c r="P50" s="17"/>
    </row>
    <row r="51" spans="2:22" s="21" customFormat="1" ht="15.75" thickBot="1">
      <c r="B51" s="22"/>
      <c r="G51" s="33" t="s">
        <v>21</v>
      </c>
      <c r="H51" s="34"/>
      <c r="I51" s="35"/>
      <c r="Q51"/>
      <c r="R51"/>
      <c r="S51"/>
      <c r="T51"/>
      <c r="U51"/>
      <c r="V51"/>
    </row>
    <row r="52" spans="2:22" s="21" customFormat="1" ht="15.75" thickBot="1">
      <c r="B52" s="22"/>
      <c r="Q52"/>
      <c r="R52"/>
      <c r="S52"/>
      <c r="T52"/>
      <c r="U52"/>
      <c r="V52"/>
    </row>
    <row r="53" spans="2:22" s="21" customFormat="1" ht="15.75" thickBot="1">
      <c r="B53" s="23" t="s">
        <v>0</v>
      </c>
      <c r="C53" s="3" t="s">
        <v>1</v>
      </c>
      <c r="D53" s="4" t="s">
        <v>2</v>
      </c>
      <c r="E53" s="4" t="s">
        <v>3</v>
      </c>
      <c r="F53" s="4" t="s">
        <v>4</v>
      </c>
      <c r="G53" s="4" t="s">
        <v>5</v>
      </c>
      <c r="H53" s="4" t="s">
        <v>6</v>
      </c>
      <c r="I53" s="4" t="s">
        <v>7</v>
      </c>
      <c r="J53" s="4" t="s">
        <v>8</v>
      </c>
      <c r="K53" s="4" t="s">
        <v>9</v>
      </c>
      <c r="L53" s="4" t="s">
        <v>10</v>
      </c>
      <c r="M53" s="4" t="s">
        <v>11</v>
      </c>
      <c r="N53" s="4" t="s">
        <v>12</v>
      </c>
      <c r="O53" s="3" t="s">
        <v>13</v>
      </c>
      <c r="P53" s="5" t="s">
        <v>14</v>
      </c>
      <c r="Q53"/>
      <c r="R53"/>
      <c r="S53"/>
      <c r="T53"/>
      <c r="U53"/>
      <c r="V53"/>
    </row>
    <row r="54" spans="2:22" s="21" customFormat="1" ht="15">
      <c r="B54" s="24">
        <v>2007</v>
      </c>
      <c r="C54" s="6">
        <v>1937.5</v>
      </c>
      <c r="D54" s="7">
        <v>2025</v>
      </c>
      <c r="E54" s="7">
        <v>2050.0000000000005</v>
      </c>
      <c r="F54" s="7">
        <v>2175</v>
      </c>
      <c r="G54" s="7">
        <v>2200</v>
      </c>
      <c r="H54" s="7">
        <v>2562.5</v>
      </c>
      <c r="I54" s="7">
        <v>3125</v>
      </c>
      <c r="J54" s="7">
        <v>3533.3333333333335</v>
      </c>
      <c r="K54" s="7">
        <v>3700</v>
      </c>
      <c r="L54" s="7">
        <v>3800</v>
      </c>
      <c r="M54" s="7">
        <v>4250</v>
      </c>
      <c r="N54" s="7">
        <v>4050.000000000001</v>
      </c>
      <c r="O54" s="19">
        <f aca="true" t="shared" si="6" ref="O54:O59">AVERAGE(C54:N54)</f>
        <v>2950.694444444445</v>
      </c>
      <c r="P54" s="20"/>
      <c r="Q54"/>
      <c r="R54"/>
      <c r="S54"/>
      <c r="T54"/>
      <c r="U54"/>
      <c r="V54"/>
    </row>
    <row r="55" spans="2:22" s="21" customFormat="1" ht="15">
      <c r="B55" s="24">
        <v>2008</v>
      </c>
      <c r="C55" s="10">
        <v>4050.000000000001</v>
      </c>
      <c r="D55" s="11">
        <v>4050.000000000001</v>
      </c>
      <c r="E55" s="11">
        <v>4100</v>
      </c>
      <c r="F55" s="11">
        <v>3950</v>
      </c>
      <c r="G55" s="11">
        <v>3925</v>
      </c>
      <c r="H55" s="11">
        <v>4012.5</v>
      </c>
      <c r="I55" s="11">
        <v>4050</v>
      </c>
      <c r="J55" s="11">
        <v>3866.6666666666665</v>
      </c>
      <c r="K55" s="11">
        <v>3375</v>
      </c>
      <c r="L55" s="11">
        <v>3025.0000000000005</v>
      </c>
      <c r="M55" s="11">
        <v>2775</v>
      </c>
      <c r="N55" s="11">
        <v>2300</v>
      </c>
      <c r="O55" s="8">
        <f t="shared" si="6"/>
        <v>3623.263888888889</v>
      </c>
      <c r="P55" s="9">
        <f>+O55/O54-1</f>
        <v>0.22793598493763234</v>
      </c>
      <c r="Q55"/>
      <c r="R55"/>
      <c r="S55"/>
      <c r="T55"/>
      <c r="U55"/>
      <c r="V55"/>
    </row>
    <row r="56" spans="2:22" s="21" customFormat="1" ht="15">
      <c r="B56" s="24">
        <v>2009</v>
      </c>
      <c r="C56" s="10">
        <v>1925.0000000000002</v>
      </c>
      <c r="D56" s="11">
        <v>1850</v>
      </c>
      <c r="E56" s="11">
        <v>1850</v>
      </c>
      <c r="F56" s="11">
        <v>1800</v>
      </c>
      <c r="G56" s="11">
        <v>1908.3333333333333</v>
      </c>
      <c r="H56" s="11">
        <v>1875</v>
      </c>
      <c r="I56" s="11">
        <v>1937.5</v>
      </c>
      <c r="J56" s="11">
        <v>2050</v>
      </c>
      <c r="K56" s="11">
        <v>2300</v>
      </c>
      <c r="L56" s="11">
        <v>2858.333333333333</v>
      </c>
      <c r="M56" s="11">
        <v>3687.5</v>
      </c>
      <c r="N56" s="11">
        <v>4100</v>
      </c>
      <c r="O56" s="8">
        <f t="shared" si="6"/>
        <v>2345.138888888889</v>
      </c>
      <c r="P56" s="9">
        <f>+O56/O55-1</f>
        <v>-0.3527551509343555</v>
      </c>
      <c r="Q56"/>
      <c r="R56"/>
      <c r="S56"/>
      <c r="T56"/>
      <c r="U56"/>
      <c r="V56"/>
    </row>
    <row r="57" spans="2:22" s="21" customFormat="1" ht="15">
      <c r="B57" s="24">
        <v>2010</v>
      </c>
      <c r="C57" s="10">
        <v>3800</v>
      </c>
      <c r="D57" s="11">
        <v>3687.5</v>
      </c>
      <c r="E57" s="11">
        <v>3725</v>
      </c>
      <c r="F57" s="11">
        <v>3800</v>
      </c>
      <c r="G57" s="11">
        <v>4075</v>
      </c>
      <c r="H57" s="11">
        <v>4050</v>
      </c>
      <c r="I57" s="11">
        <v>4000</v>
      </c>
      <c r="J57" s="11">
        <v>3950</v>
      </c>
      <c r="K57" s="11">
        <v>4100</v>
      </c>
      <c r="L57" s="11">
        <v>4300</v>
      </c>
      <c r="M57" s="11">
        <v>4500</v>
      </c>
      <c r="N57" s="11">
        <f>+(4200+4800+4200+4800)/4</f>
        <v>4500</v>
      </c>
      <c r="O57" s="8">
        <f t="shared" si="6"/>
        <v>4040.625</v>
      </c>
      <c r="P57" s="9">
        <f>+O57/O56-1</f>
        <v>0.722978975421972</v>
      </c>
      <c r="Q57"/>
      <c r="R57"/>
      <c r="S57"/>
      <c r="T57"/>
      <c r="U57"/>
      <c r="V57"/>
    </row>
    <row r="58" spans="2:16" s="21" customFormat="1" ht="15">
      <c r="B58" s="24">
        <v>2011</v>
      </c>
      <c r="C58" s="10">
        <f>+(4400+4500+4800+4800)/4</f>
        <v>4625</v>
      </c>
      <c r="D58" s="11">
        <f>+(4500+4500+5200+5100)/4</f>
        <v>4825</v>
      </c>
      <c r="E58" s="11">
        <v>4875</v>
      </c>
      <c r="F58" s="11">
        <v>4800</v>
      </c>
      <c r="G58" s="11">
        <v>4750</v>
      </c>
      <c r="H58" s="11">
        <v>4762.5</v>
      </c>
      <c r="I58" s="11">
        <v>4685</v>
      </c>
      <c r="J58" s="11">
        <v>4500</v>
      </c>
      <c r="K58" s="11">
        <v>4266.666666666667</v>
      </c>
      <c r="L58" s="11">
        <v>4075</v>
      </c>
      <c r="M58" s="11">
        <f>AVERAGE(M54:M57)</f>
        <v>3803.125</v>
      </c>
      <c r="N58" s="11">
        <v>3787.5</v>
      </c>
      <c r="O58" s="8">
        <f t="shared" si="6"/>
        <v>4479.565972222222</v>
      </c>
      <c r="P58" s="9">
        <f>+O58/O57-1</f>
        <v>0.10863194981524438</v>
      </c>
    </row>
    <row r="59" spans="2:16" s="21" customFormat="1" ht="15">
      <c r="B59" s="24">
        <v>2012</v>
      </c>
      <c r="C59" s="10">
        <v>3910.1666666666665</v>
      </c>
      <c r="D59" s="11">
        <v>3900</v>
      </c>
      <c r="E59" s="11">
        <v>3158.3333333333335</v>
      </c>
      <c r="F59" s="11">
        <v>3500</v>
      </c>
      <c r="G59" s="11">
        <v>3350</v>
      </c>
      <c r="H59" s="11">
        <v>2975</v>
      </c>
      <c r="I59" s="11">
        <v>2850</v>
      </c>
      <c r="J59" s="11">
        <v>2941.6666666666665</v>
      </c>
      <c r="K59" s="11">
        <v>3175</v>
      </c>
      <c r="L59" s="11">
        <v>3250</v>
      </c>
      <c r="M59" s="11">
        <v>3250</v>
      </c>
      <c r="N59" s="11">
        <v>3287.5</v>
      </c>
      <c r="O59" s="8">
        <f t="shared" si="6"/>
        <v>3295.638888888889</v>
      </c>
      <c r="P59" s="9">
        <f>+O59/O58-1</f>
        <v>-0.26429504346511734</v>
      </c>
    </row>
    <row r="60" spans="2:16" s="21" customFormat="1" ht="15">
      <c r="B60" s="24">
        <v>2013</v>
      </c>
      <c r="C60" s="10">
        <v>3325</v>
      </c>
      <c r="D60" s="11">
        <v>3450</v>
      </c>
      <c r="E60" s="11">
        <v>3945.8333333333335</v>
      </c>
      <c r="F60" s="11">
        <v>4587.5</v>
      </c>
      <c r="G60" s="11">
        <v>4275</v>
      </c>
      <c r="H60" s="11">
        <v>4100</v>
      </c>
      <c r="I60" s="11">
        <v>4118.75</v>
      </c>
      <c r="J60" s="11">
        <v>4033.3333333333335</v>
      </c>
      <c r="K60" s="11">
        <v>3975</v>
      </c>
      <c r="L60" s="11">
        <v>4125</v>
      </c>
      <c r="M60" s="11">
        <v>4062.5</v>
      </c>
      <c r="N60" s="11">
        <v>4275</v>
      </c>
      <c r="O60" s="8">
        <f aca="true" t="shared" si="7" ref="O60:O66">AVERAGE(C60:N60)</f>
        <v>4022.743055555556</v>
      </c>
      <c r="P60" s="9">
        <f aca="true" t="shared" si="8" ref="P60:P66">O60/O59-1</f>
        <v>0.2206261642069065</v>
      </c>
    </row>
    <row r="61" spans="2:16" s="21" customFormat="1" ht="15">
      <c r="B61" s="24">
        <v>2014</v>
      </c>
      <c r="C61" s="10">
        <v>4375</v>
      </c>
      <c r="D61" s="11">
        <v>4692</v>
      </c>
      <c r="E61" s="11">
        <v>4756</v>
      </c>
      <c r="F61" s="11">
        <v>4100</v>
      </c>
      <c r="G61" s="11">
        <v>3987.5</v>
      </c>
      <c r="H61" s="11">
        <v>3913</v>
      </c>
      <c r="I61" s="11">
        <v>3650</v>
      </c>
      <c r="J61" s="11">
        <v>3375</v>
      </c>
      <c r="K61" s="11">
        <v>2993.75</v>
      </c>
      <c r="L61" s="11">
        <v>2862.5</v>
      </c>
      <c r="M61" s="11">
        <v>2856.25</v>
      </c>
      <c r="N61" s="11">
        <v>3193.75</v>
      </c>
      <c r="O61" s="8">
        <f t="shared" si="7"/>
        <v>3729.5625</v>
      </c>
      <c r="P61" s="9">
        <f t="shared" si="8"/>
        <v>-0.07288075611756084</v>
      </c>
    </row>
    <row r="62" spans="2:16" s="21" customFormat="1" ht="15">
      <c r="B62" s="24">
        <v>2015</v>
      </c>
      <c r="C62" s="10">
        <v>3487.5</v>
      </c>
      <c r="D62" s="11">
        <v>3821</v>
      </c>
      <c r="E62" s="11">
        <v>3612.5</v>
      </c>
      <c r="F62" s="11">
        <v>3313</v>
      </c>
      <c r="G62" s="11">
        <v>3225</v>
      </c>
      <c r="H62" s="11">
        <v>2950</v>
      </c>
      <c r="I62" s="11">
        <v>2869</v>
      </c>
      <c r="J62" s="11">
        <v>2681.25</v>
      </c>
      <c r="K62" s="11">
        <v>2906.25</v>
      </c>
      <c r="L62" s="11">
        <v>3133.33333333333</v>
      </c>
      <c r="M62" s="11">
        <v>2875</v>
      </c>
      <c r="N62" s="11">
        <v>2600</v>
      </c>
      <c r="O62" s="8">
        <f t="shared" si="7"/>
        <v>3122.819444444444</v>
      </c>
      <c r="P62" s="9">
        <f t="shared" si="8"/>
        <v>-0.16268478020023958</v>
      </c>
    </row>
    <row r="63" spans="2:16" s="21" customFormat="1" ht="15">
      <c r="B63" s="24" t="s">
        <v>18</v>
      </c>
      <c r="C63" s="10">
        <v>3062.5</v>
      </c>
      <c r="D63" s="11">
        <v>3025</v>
      </c>
      <c r="E63" s="11">
        <v>2812.5</v>
      </c>
      <c r="F63" s="11">
        <v>2725</v>
      </c>
      <c r="G63" s="11">
        <v>2612.5</v>
      </c>
      <c r="H63" s="11">
        <v>2750</v>
      </c>
      <c r="I63" s="11">
        <v>2893.75</v>
      </c>
      <c r="J63" s="11">
        <v>3025</v>
      </c>
      <c r="K63" s="11">
        <v>3906.25</v>
      </c>
      <c r="L63" s="11">
        <v>3981.25</v>
      </c>
      <c r="M63" s="11">
        <v>4106.25</v>
      </c>
      <c r="N63" s="11">
        <v>4362.5</v>
      </c>
      <c r="O63" s="8">
        <f t="shared" si="7"/>
        <v>3271.875</v>
      </c>
      <c r="P63" s="9">
        <f t="shared" si="8"/>
        <v>0.04773108346713051</v>
      </c>
    </row>
    <row r="64" spans="2:16" s="21" customFormat="1" ht="15">
      <c r="B64" s="24" t="s">
        <v>19</v>
      </c>
      <c r="C64" s="10">
        <v>4406.25</v>
      </c>
      <c r="D64" s="11">
        <v>4462.5</v>
      </c>
      <c r="E64" s="11">
        <v>4706.25</v>
      </c>
      <c r="F64" s="11">
        <v>5106.25</v>
      </c>
      <c r="G64" s="11">
        <v>5125</v>
      </c>
      <c r="H64" s="11">
        <v>5737.5</v>
      </c>
      <c r="I64" s="11">
        <v>6037.5</v>
      </c>
      <c r="J64" s="11">
        <v>6075</v>
      </c>
      <c r="K64" s="11">
        <v>6183.333333333333</v>
      </c>
      <c r="L64" s="11">
        <v>5831.25</v>
      </c>
      <c r="M64" s="11">
        <v>5581.25</v>
      </c>
      <c r="N64" s="11">
        <v>4781.25</v>
      </c>
      <c r="O64" s="8">
        <f t="shared" si="7"/>
        <v>5336.111111111111</v>
      </c>
      <c r="P64" s="9">
        <f t="shared" si="8"/>
        <v>0.6309031094131381</v>
      </c>
    </row>
    <row r="65" spans="2:16" s="21" customFormat="1" ht="15">
      <c r="B65" s="24" t="s">
        <v>20</v>
      </c>
      <c r="C65" s="10">
        <v>4750</v>
      </c>
      <c r="D65" s="11">
        <v>5043.75</v>
      </c>
      <c r="E65" s="11">
        <v>5350</v>
      </c>
      <c r="F65" s="11">
        <v>5587.5</v>
      </c>
      <c r="G65" s="11">
        <v>5750</v>
      </c>
      <c r="H65" s="11">
        <v>5700</v>
      </c>
      <c r="I65" s="11">
        <v>5193.75</v>
      </c>
      <c r="J65" s="11">
        <v>4791.66666666666</v>
      </c>
      <c r="K65" s="11">
        <v>4356.25</v>
      </c>
      <c r="L65" s="11">
        <v>4162.5</v>
      </c>
      <c r="M65" s="11">
        <v>4131.25</v>
      </c>
      <c r="N65" s="11">
        <v>3818.75</v>
      </c>
      <c r="O65" s="8">
        <f t="shared" si="7"/>
        <v>4886.284722222222</v>
      </c>
      <c r="P65" s="9">
        <f t="shared" si="8"/>
        <v>-0.08429854242582002</v>
      </c>
    </row>
    <row r="66" spans="2:16" s="21" customFormat="1" ht="15">
      <c r="B66" s="24" t="s">
        <v>22</v>
      </c>
      <c r="C66" s="10">
        <v>4162.5</v>
      </c>
      <c r="D66" s="11">
        <v>4368.75</v>
      </c>
      <c r="E66" s="11">
        <v>4556.25</v>
      </c>
      <c r="F66" s="11">
        <v>5470.833333333333</v>
      </c>
      <c r="G66" s="11">
        <v>5631.25</v>
      </c>
      <c r="H66" s="11">
        <v>4812.5</v>
      </c>
      <c r="I66" s="11">
        <v>4383.333333333333</v>
      </c>
      <c r="J66" s="11">
        <v>4081.25</v>
      </c>
      <c r="K66" s="11">
        <v>4137.5</v>
      </c>
      <c r="L66" s="11">
        <v>4125</v>
      </c>
      <c r="M66" s="11">
        <v>4137.5</v>
      </c>
      <c r="N66" s="11">
        <v>3962.5</v>
      </c>
      <c r="O66" s="8">
        <f t="shared" si="7"/>
        <v>4485.763888888889</v>
      </c>
      <c r="P66" s="9">
        <f t="shared" si="8"/>
        <v>-0.08196837804228096</v>
      </c>
    </row>
    <row r="67" spans="2:16" s="21" customFormat="1" ht="15">
      <c r="B67" s="24" t="s">
        <v>23</v>
      </c>
      <c r="C67" s="10">
        <v>4037.5</v>
      </c>
      <c r="D67" s="11">
        <v>4168.75</v>
      </c>
      <c r="E67" s="11">
        <v>4268.75</v>
      </c>
      <c r="F67" s="11">
        <v>4275</v>
      </c>
      <c r="G67" s="11">
        <v>3893.75</v>
      </c>
      <c r="H67" s="11">
        <v>3637.5</v>
      </c>
      <c r="I67" s="11">
        <v>3641.6666666666665</v>
      </c>
      <c r="J67" s="11">
        <v>3437.5</v>
      </c>
      <c r="K67" s="11">
        <v>3406.25</v>
      </c>
      <c r="L67" s="11">
        <v>3606.25</v>
      </c>
      <c r="M67" s="11">
        <v>3825</v>
      </c>
      <c r="N67" s="11">
        <v>4068.75</v>
      </c>
      <c r="O67" s="8">
        <f>AVERAGE(C67:N67)</f>
        <v>3855.555555555556</v>
      </c>
      <c r="P67" s="9">
        <f>O67/O66-1</f>
        <v>-0.1404907500580539</v>
      </c>
    </row>
    <row r="68" spans="2:16" s="21" customFormat="1" ht="15.75" thickBot="1">
      <c r="B68" s="30" t="s">
        <v>26</v>
      </c>
      <c r="C68" s="12">
        <v>4625</v>
      </c>
      <c r="D68" s="13">
        <v>4987.5</v>
      </c>
      <c r="E68" s="13">
        <v>5618.75</v>
      </c>
      <c r="F68" s="13"/>
      <c r="G68" s="13"/>
      <c r="H68" s="13"/>
      <c r="I68" s="13"/>
      <c r="J68" s="13"/>
      <c r="K68" s="13"/>
      <c r="L68" s="13"/>
      <c r="M68" s="13"/>
      <c r="N68" s="13"/>
      <c r="O68" s="14"/>
      <c r="P68" s="15"/>
    </row>
    <row r="69" spans="2:22" s="21" customFormat="1" ht="15.75" thickBot="1">
      <c r="B69" s="25" t="s">
        <v>15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6"/>
      <c r="P69" s="17"/>
      <c r="Q69"/>
      <c r="R69"/>
      <c r="S69"/>
      <c r="T69"/>
      <c r="U69"/>
      <c r="V69"/>
    </row>
    <row r="70" spans="2:22" s="21" customFormat="1" ht="15.75" thickBot="1">
      <c r="B70" s="22"/>
      <c r="G70" s="33" t="s">
        <v>16</v>
      </c>
      <c r="H70" s="34"/>
      <c r="I70" s="35"/>
      <c r="L70" s="11"/>
      <c r="M70" s="11"/>
      <c r="N70" s="11"/>
      <c r="O70" s="1"/>
      <c r="Q70"/>
      <c r="R70"/>
      <c r="S70"/>
      <c r="T70"/>
      <c r="U70"/>
      <c r="V70"/>
    </row>
    <row r="71" spans="2:22" s="21" customFormat="1" ht="15.75" thickBot="1">
      <c r="B71" s="22"/>
      <c r="Q71"/>
      <c r="R71"/>
      <c r="S71"/>
      <c r="T71"/>
      <c r="U71"/>
      <c r="V71"/>
    </row>
    <row r="72" spans="2:22" s="21" customFormat="1" ht="15.75" thickBot="1">
      <c r="B72" s="23" t="s">
        <v>0</v>
      </c>
      <c r="C72" s="3" t="s">
        <v>1</v>
      </c>
      <c r="D72" s="4" t="s">
        <v>2</v>
      </c>
      <c r="E72" s="4" t="s">
        <v>3</v>
      </c>
      <c r="F72" s="4" t="s">
        <v>4</v>
      </c>
      <c r="G72" s="4" t="s">
        <v>5</v>
      </c>
      <c r="H72" s="4" t="s">
        <v>6</v>
      </c>
      <c r="I72" s="4" t="s">
        <v>7</v>
      </c>
      <c r="J72" s="4" t="s">
        <v>8</v>
      </c>
      <c r="K72" s="4" t="s">
        <v>9</v>
      </c>
      <c r="L72" s="4" t="s">
        <v>10</v>
      </c>
      <c r="M72" s="4" t="s">
        <v>11</v>
      </c>
      <c r="N72" s="4" t="s">
        <v>12</v>
      </c>
      <c r="O72" s="3" t="s">
        <v>13</v>
      </c>
      <c r="P72" s="5" t="s">
        <v>14</v>
      </c>
      <c r="Q72"/>
      <c r="R72"/>
      <c r="S72"/>
      <c r="T72"/>
      <c r="U72"/>
      <c r="V72"/>
    </row>
    <row r="73" spans="2:22" s="21" customFormat="1" ht="15">
      <c r="B73" s="26">
        <v>2007</v>
      </c>
      <c r="C73" s="6">
        <v>2850</v>
      </c>
      <c r="D73" s="7">
        <v>2925</v>
      </c>
      <c r="E73" s="7">
        <v>3000</v>
      </c>
      <c r="F73" s="7">
        <v>3100</v>
      </c>
      <c r="G73" s="7">
        <v>3200</v>
      </c>
      <c r="H73" s="7">
        <v>3775</v>
      </c>
      <c r="I73" s="7">
        <v>4337.5</v>
      </c>
      <c r="J73" s="7">
        <v>4650</v>
      </c>
      <c r="K73" s="7">
        <v>4875</v>
      </c>
      <c r="L73" s="7">
        <v>4975</v>
      </c>
      <c r="M73" s="7">
        <v>5275</v>
      </c>
      <c r="N73" s="7">
        <v>5500</v>
      </c>
      <c r="O73" s="8">
        <f aca="true" t="shared" si="9" ref="O73:O78">AVERAGE(C73:N73)</f>
        <v>4038.5416666666665</v>
      </c>
      <c r="P73" s="9"/>
      <c r="Q73"/>
      <c r="R73"/>
      <c r="S73"/>
      <c r="T73"/>
      <c r="U73"/>
      <c r="V73"/>
    </row>
    <row r="74" spans="2:22" s="21" customFormat="1" ht="15">
      <c r="B74" s="27">
        <v>2008</v>
      </c>
      <c r="C74" s="10">
        <v>5400</v>
      </c>
      <c r="D74" s="11">
        <v>5242</v>
      </c>
      <c r="E74" s="11">
        <v>5113</v>
      </c>
      <c r="F74" s="11">
        <v>5050</v>
      </c>
      <c r="G74" s="11">
        <v>5000</v>
      </c>
      <c r="H74" s="11">
        <v>5050</v>
      </c>
      <c r="I74" s="11">
        <v>5000</v>
      </c>
      <c r="J74" s="11">
        <v>4866.66666666667</v>
      </c>
      <c r="K74" s="11">
        <v>4375</v>
      </c>
      <c r="L74" s="11">
        <v>4063</v>
      </c>
      <c r="M74" s="11">
        <v>3475</v>
      </c>
      <c r="N74" s="11">
        <v>3150</v>
      </c>
      <c r="O74" s="8">
        <f t="shared" si="9"/>
        <v>4648.722222222223</v>
      </c>
      <c r="P74" s="9">
        <f>+O74/O73-1</f>
        <v>0.15108933023815685</v>
      </c>
      <c r="Q74"/>
      <c r="R74"/>
      <c r="S74"/>
      <c r="T74"/>
      <c r="U74"/>
      <c r="V74"/>
    </row>
    <row r="75" spans="2:22" s="21" customFormat="1" ht="15">
      <c r="B75" s="27">
        <v>2009</v>
      </c>
      <c r="C75" s="10">
        <v>2675</v>
      </c>
      <c r="D75" s="11">
        <v>2450</v>
      </c>
      <c r="E75" s="11">
        <v>2525</v>
      </c>
      <c r="F75" s="11">
        <v>2425</v>
      </c>
      <c r="G75" s="11">
        <v>2575</v>
      </c>
      <c r="H75" s="11">
        <v>2575</v>
      </c>
      <c r="I75" s="11">
        <v>2700</v>
      </c>
      <c r="J75" s="11">
        <v>2725</v>
      </c>
      <c r="K75" s="11">
        <v>2863</v>
      </c>
      <c r="L75" s="11">
        <v>3358.333333333333</v>
      </c>
      <c r="M75" s="11">
        <v>4112.5</v>
      </c>
      <c r="N75" s="11">
        <v>4425</v>
      </c>
      <c r="O75" s="8">
        <f t="shared" si="9"/>
        <v>2950.736111111111</v>
      </c>
      <c r="P75" s="9">
        <f>+O75/O74-1</f>
        <v>-0.365258673231593</v>
      </c>
      <c r="Q75"/>
      <c r="R75"/>
      <c r="S75"/>
      <c r="T75"/>
      <c r="U75"/>
      <c r="V75"/>
    </row>
    <row r="76" spans="2:22" s="21" customFormat="1" ht="15">
      <c r="B76" s="27">
        <v>2010</v>
      </c>
      <c r="C76" s="10">
        <v>4200</v>
      </c>
      <c r="D76" s="11">
        <v>4013</v>
      </c>
      <c r="E76" s="11">
        <v>3800</v>
      </c>
      <c r="F76" s="11">
        <v>3925</v>
      </c>
      <c r="G76" s="11">
        <v>4025</v>
      </c>
      <c r="H76" s="11">
        <v>3950</v>
      </c>
      <c r="I76" s="11">
        <v>3950</v>
      </c>
      <c r="J76" s="11">
        <v>3900</v>
      </c>
      <c r="K76" s="11">
        <v>3950</v>
      </c>
      <c r="L76" s="11">
        <v>4041.66</v>
      </c>
      <c r="M76" s="11">
        <v>4175</v>
      </c>
      <c r="N76" s="11">
        <f>(4000+4400+4000+4300)/4</f>
        <v>4175</v>
      </c>
      <c r="O76" s="8">
        <f t="shared" si="9"/>
        <v>4008.721666666667</v>
      </c>
      <c r="P76" s="9">
        <f>+O76/O75-1</f>
        <v>0.35854970275778664</v>
      </c>
      <c r="Q76"/>
      <c r="R76"/>
      <c r="S76"/>
      <c r="T76"/>
      <c r="U76"/>
      <c r="V76"/>
    </row>
    <row r="77" spans="2:16" s="21" customFormat="1" ht="15">
      <c r="B77" s="27">
        <v>2011</v>
      </c>
      <c r="C77" s="10">
        <f>+(4300+4300+4400+4500)/4</f>
        <v>4375</v>
      </c>
      <c r="D77" s="11">
        <f>+(4300+4300+4500+4500)/4</f>
        <v>4400</v>
      </c>
      <c r="E77" s="11">
        <v>4425</v>
      </c>
      <c r="F77" s="11">
        <v>4416.666666666667</v>
      </c>
      <c r="G77" s="11">
        <v>4500</v>
      </c>
      <c r="H77" s="11">
        <v>4487.5</v>
      </c>
      <c r="I77" s="11">
        <v>4459</v>
      </c>
      <c r="J77" s="11">
        <v>4404.5</v>
      </c>
      <c r="K77" s="11">
        <v>4345.833333333333</v>
      </c>
      <c r="L77" s="11">
        <v>4068.75</v>
      </c>
      <c r="M77" s="11">
        <v>3943.75</v>
      </c>
      <c r="N77" s="11">
        <v>3943.75</v>
      </c>
      <c r="O77" s="8">
        <f t="shared" si="9"/>
        <v>4314.145833333334</v>
      </c>
      <c r="P77" s="9">
        <f>+O77/O76-1</f>
        <v>0.07618991590419744</v>
      </c>
    </row>
    <row r="78" spans="2:16" s="21" customFormat="1" ht="15">
      <c r="B78" s="24">
        <v>2012</v>
      </c>
      <c r="C78" s="10">
        <v>4087.5</v>
      </c>
      <c r="D78" s="11">
        <v>4087.5</v>
      </c>
      <c r="E78" s="11">
        <v>3950</v>
      </c>
      <c r="F78" s="11">
        <v>3700</v>
      </c>
      <c r="G78" s="11">
        <v>3375</v>
      </c>
      <c r="H78" s="11">
        <v>3600</v>
      </c>
      <c r="I78" s="11">
        <v>3600</v>
      </c>
      <c r="J78" s="11">
        <v>3600</v>
      </c>
      <c r="K78" s="11">
        <v>3775</v>
      </c>
      <c r="L78" s="11">
        <v>3925</v>
      </c>
      <c r="M78" s="11">
        <v>3950</v>
      </c>
      <c r="N78" s="11">
        <v>4000</v>
      </c>
      <c r="O78" s="8">
        <f t="shared" si="9"/>
        <v>3804.1666666666665</v>
      </c>
      <c r="P78" s="9">
        <f>+O78/O77-1</f>
        <v>-0.11821092433322566</v>
      </c>
    </row>
    <row r="79" spans="2:16" s="21" customFormat="1" ht="15">
      <c r="B79" s="24">
        <v>2013</v>
      </c>
      <c r="C79" s="10">
        <v>4000</v>
      </c>
      <c r="D79" s="11">
        <v>4000</v>
      </c>
      <c r="E79" s="11">
        <v>4166.666666666667</v>
      </c>
      <c r="F79" s="11">
        <v>4500</v>
      </c>
      <c r="G79" s="11">
        <v>4600</v>
      </c>
      <c r="H79" s="11">
        <v>4487.5</v>
      </c>
      <c r="I79" s="11">
        <v>4337.5</v>
      </c>
      <c r="J79" s="11">
        <v>4391.666666666667</v>
      </c>
      <c r="K79" s="11">
        <v>4450</v>
      </c>
      <c r="L79" s="11">
        <v>4400</v>
      </c>
      <c r="M79" s="11">
        <v>4475</v>
      </c>
      <c r="N79" s="11">
        <v>4825</v>
      </c>
      <c r="O79" s="8">
        <f aca="true" t="shared" si="10" ref="O79:O85">AVERAGE(C79:N79)</f>
        <v>4386.111111111111</v>
      </c>
      <c r="P79" s="9">
        <f aca="true" t="shared" si="11" ref="P79:P85">O79/O78-1</f>
        <v>0.1529755385177074</v>
      </c>
    </row>
    <row r="80" spans="2:16" s="21" customFormat="1" ht="15">
      <c r="B80" s="24">
        <v>2014</v>
      </c>
      <c r="C80" s="10">
        <v>4900</v>
      </c>
      <c r="D80" s="11">
        <v>5224</v>
      </c>
      <c r="E80" s="11">
        <v>5100</v>
      </c>
      <c r="F80" s="11">
        <v>4875</v>
      </c>
      <c r="G80" s="11">
        <v>4600</v>
      </c>
      <c r="H80" s="11">
        <v>4650</v>
      </c>
      <c r="I80" s="11">
        <v>4512.5</v>
      </c>
      <c r="J80" s="11">
        <v>4217</v>
      </c>
      <c r="K80" s="11">
        <v>3975</v>
      </c>
      <c r="L80" s="11">
        <v>3975</v>
      </c>
      <c r="M80" s="11">
        <v>3850</v>
      </c>
      <c r="N80" s="11">
        <v>3725</v>
      </c>
      <c r="O80" s="8">
        <f t="shared" si="10"/>
        <v>4466.958333333333</v>
      </c>
      <c r="P80" s="9">
        <f t="shared" si="11"/>
        <v>0.018432552248258238</v>
      </c>
    </row>
    <row r="81" spans="2:16" s="21" customFormat="1" ht="15">
      <c r="B81" s="24">
        <v>2015</v>
      </c>
      <c r="C81" s="10">
        <v>3700</v>
      </c>
      <c r="D81" s="11">
        <v>3675</v>
      </c>
      <c r="E81" s="11">
        <v>3550</v>
      </c>
      <c r="F81" s="11">
        <v>3500</v>
      </c>
      <c r="G81" s="11">
        <v>3475</v>
      </c>
      <c r="H81" s="11">
        <v>3412.5</v>
      </c>
      <c r="I81" s="11">
        <v>3213</v>
      </c>
      <c r="J81" s="11">
        <v>2956.25</v>
      </c>
      <c r="K81" s="11">
        <v>3000</v>
      </c>
      <c r="L81" s="11">
        <v>3166.66666666667</v>
      </c>
      <c r="M81" s="11">
        <v>3150</v>
      </c>
      <c r="N81" s="11">
        <v>3150</v>
      </c>
      <c r="O81" s="8">
        <f t="shared" si="10"/>
        <v>3329.0347222222226</v>
      </c>
      <c r="P81" s="9">
        <f t="shared" si="11"/>
        <v>-0.2547423831155302</v>
      </c>
    </row>
    <row r="82" spans="2:16" s="21" customFormat="1" ht="15">
      <c r="B82" s="24" t="s">
        <v>18</v>
      </c>
      <c r="C82" s="10">
        <v>3068.75</v>
      </c>
      <c r="D82" s="11">
        <v>2987.5</v>
      </c>
      <c r="E82" s="11">
        <v>2650</v>
      </c>
      <c r="F82" s="11">
        <v>2575</v>
      </c>
      <c r="G82" s="11">
        <v>2587.5</v>
      </c>
      <c r="H82" s="11">
        <v>2825</v>
      </c>
      <c r="I82" s="11">
        <v>2843.75</v>
      </c>
      <c r="J82" s="11">
        <v>3118.75</v>
      </c>
      <c r="K82" s="11">
        <v>3581.25</v>
      </c>
      <c r="L82" s="11">
        <v>3631.25</v>
      </c>
      <c r="M82" s="11">
        <v>3612.5</v>
      </c>
      <c r="N82" s="11">
        <v>3725</v>
      </c>
      <c r="O82" s="8">
        <f t="shared" si="10"/>
        <v>3100.5208333333335</v>
      </c>
      <c r="P82" s="9">
        <f t="shared" si="11"/>
        <v>-0.06864268713194732</v>
      </c>
    </row>
    <row r="83" spans="2:16" s="21" customFormat="1" ht="15">
      <c r="B83" s="24" t="s">
        <v>19</v>
      </c>
      <c r="C83" s="10">
        <v>3756.25</v>
      </c>
      <c r="D83" s="11">
        <v>3825</v>
      </c>
      <c r="E83" s="11">
        <v>3725</v>
      </c>
      <c r="F83" s="11">
        <v>3437.5</v>
      </c>
      <c r="G83" s="11">
        <v>3618.75</v>
      </c>
      <c r="H83" s="11">
        <v>3900</v>
      </c>
      <c r="I83" s="11">
        <v>4031.25</v>
      </c>
      <c r="J83" s="11">
        <v>4006.25</v>
      </c>
      <c r="K83" s="11">
        <v>4100</v>
      </c>
      <c r="L83" s="11">
        <v>4125</v>
      </c>
      <c r="M83" s="11">
        <v>4043.75</v>
      </c>
      <c r="N83" s="11">
        <v>3593.75</v>
      </c>
      <c r="O83" s="8">
        <f t="shared" si="10"/>
        <v>3846.875</v>
      </c>
      <c r="P83" s="9">
        <f t="shared" si="11"/>
        <v>0.24071896522761627</v>
      </c>
    </row>
    <row r="84" spans="2:16" s="21" customFormat="1" ht="15">
      <c r="B84" s="24" t="s">
        <v>20</v>
      </c>
      <c r="C84" s="10">
        <v>3412.5</v>
      </c>
      <c r="D84" s="11">
        <v>3643.75</v>
      </c>
      <c r="E84" s="11">
        <v>3737.5</v>
      </c>
      <c r="F84" s="11">
        <v>3787.5</v>
      </c>
      <c r="G84" s="11">
        <v>4093.75</v>
      </c>
      <c r="H84" s="11">
        <v>3981.25</v>
      </c>
      <c r="I84" s="11">
        <v>3700</v>
      </c>
      <c r="J84" s="11">
        <v>3712.5</v>
      </c>
      <c r="K84" s="11">
        <v>3618.75</v>
      </c>
      <c r="L84" s="11">
        <v>3512.5</v>
      </c>
      <c r="M84" s="11">
        <v>3375</v>
      </c>
      <c r="N84" s="11">
        <v>3237.5</v>
      </c>
      <c r="O84" s="8">
        <f t="shared" si="10"/>
        <v>3651.0416666666665</v>
      </c>
      <c r="P84" s="9">
        <f t="shared" si="11"/>
        <v>-0.05090712158137023</v>
      </c>
    </row>
    <row r="85" spans="2:16" s="21" customFormat="1" ht="15">
      <c r="B85" s="24" t="s">
        <v>22</v>
      </c>
      <c r="C85" s="10">
        <v>3462.5</v>
      </c>
      <c r="D85" s="11">
        <v>3525</v>
      </c>
      <c r="E85" s="11">
        <v>3875</v>
      </c>
      <c r="F85" s="11">
        <v>4220.833333333333</v>
      </c>
      <c r="G85" s="11">
        <v>4731.75</v>
      </c>
      <c r="H85" s="11">
        <v>3943.75</v>
      </c>
      <c r="I85" s="11">
        <v>3866.6666666666665</v>
      </c>
      <c r="J85" s="11">
        <v>3962.5</v>
      </c>
      <c r="K85" s="11">
        <v>3875</v>
      </c>
      <c r="L85" s="11">
        <v>3762.5</v>
      </c>
      <c r="M85" s="11">
        <v>3668.75</v>
      </c>
      <c r="N85" s="11">
        <v>3956.25</v>
      </c>
      <c r="O85" s="8">
        <f t="shared" si="10"/>
        <v>3904.2083333333335</v>
      </c>
      <c r="P85" s="9">
        <f t="shared" si="11"/>
        <v>0.06934094151212555</v>
      </c>
    </row>
    <row r="86" spans="2:16" s="21" customFormat="1" ht="15">
      <c r="B86" s="24" t="s">
        <v>23</v>
      </c>
      <c r="C86" s="10">
        <v>4009.375</v>
      </c>
      <c r="D86" s="11">
        <v>4431.25</v>
      </c>
      <c r="E86" s="11">
        <v>4356.25</v>
      </c>
      <c r="F86" s="11">
        <v>4475</v>
      </c>
      <c r="G86" s="11">
        <v>4068.75</v>
      </c>
      <c r="H86" s="11">
        <v>3875</v>
      </c>
      <c r="I86" s="11">
        <v>3837.5</v>
      </c>
      <c r="J86" s="11">
        <v>3531.25</v>
      </c>
      <c r="K86" s="11">
        <v>3600</v>
      </c>
      <c r="L86" s="11">
        <v>3800</v>
      </c>
      <c r="M86" s="11">
        <v>3712.5</v>
      </c>
      <c r="N86" s="11">
        <v>3837.5</v>
      </c>
      <c r="O86" s="8">
        <f>AVERAGE(C86:N86)</f>
        <v>3961.1979166666665</v>
      </c>
      <c r="P86" s="9">
        <f>O86/O85-1</f>
        <v>0.01459696267916022</v>
      </c>
    </row>
    <row r="87" spans="2:16" s="21" customFormat="1" ht="15.75" thickBot="1">
      <c r="B87" s="30" t="s">
        <v>26</v>
      </c>
      <c r="C87" s="12">
        <v>4062.5</v>
      </c>
      <c r="D87" s="13">
        <v>4231.25</v>
      </c>
      <c r="E87" s="13">
        <v>4368.75</v>
      </c>
      <c r="F87" s="13"/>
      <c r="G87" s="13"/>
      <c r="H87" s="13"/>
      <c r="I87" s="13"/>
      <c r="J87" s="13"/>
      <c r="K87" s="13"/>
      <c r="L87" s="13"/>
      <c r="M87" s="13"/>
      <c r="N87" s="13"/>
      <c r="O87" s="14"/>
      <c r="P87" s="15"/>
    </row>
    <row r="88" spans="2:22" s="21" customFormat="1" ht="15">
      <c r="B88" s="25" t="s">
        <v>15</v>
      </c>
      <c r="Q88"/>
      <c r="R88"/>
      <c r="S88"/>
      <c r="T88"/>
      <c r="U88"/>
      <c r="V88"/>
    </row>
    <row r="89" spans="2:22" s="21" customFormat="1" ht="15">
      <c r="B89" s="22"/>
      <c r="Q89"/>
      <c r="R89"/>
      <c r="S89"/>
      <c r="T89"/>
      <c r="U89"/>
      <c r="V89"/>
    </row>
    <row r="91" spans="2:22" s="21" customFormat="1" ht="15">
      <c r="B91" s="22"/>
      <c r="Q91"/>
      <c r="R91"/>
      <c r="S91"/>
      <c r="T91"/>
      <c r="U91"/>
      <c r="V91"/>
    </row>
    <row r="92" spans="2:22" s="21" customFormat="1" ht="15">
      <c r="B92" s="28"/>
      <c r="C92" s="2"/>
      <c r="D92" s="2"/>
      <c r="Q92"/>
      <c r="R92"/>
      <c r="S92"/>
      <c r="T92"/>
      <c r="U92"/>
      <c r="V92"/>
    </row>
    <row r="93" spans="2:22" s="21" customFormat="1" ht="15">
      <c r="B93" s="28"/>
      <c r="C93" s="2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2:22" s="21" customFormat="1" ht="15">
      <c r="B94" s="28"/>
      <c r="C94" s="2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2:22" s="21" customFormat="1" ht="15">
      <c r="B95" s="28"/>
      <c r="C95" s="2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2:22" s="21" customFormat="1" ht="15">
      <c r="B96" s="28"/>
      <c r="C96" s="2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2:22" s="21" customFormat="1" ht="15">
      <c r="B97" s="28"/>
      <c r="C97" s="2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2:22" s="21" customFormat="1" ht="15">
      <c r="B98" s="28"/>
      <c r="C98" s="2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2:22" s="21" customFormat="1" ht="15">
      <c r="B99" s="28"/>
      <c r="C99" s="2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2:22" s="21" customFormat="1" ht="15">
      <c r="B100" s="28"/>
      <c r="C100" s="2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2:22" s="21" customFormat="1" ht="15">
      <c r="B101" s="22"/>
      <c r="C101" s="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</sheetData>
  <sheetProtection/>
  <mergeCells count="5">
    <mergeCell ref="G13:I13"/>
    <mergeCell ref="G32:I32"/>
    <mergeCell ref="G51:I51"/>
    <mergeCell ref="G70:I70"/>
    <mergeCell ref="G11:I11"/>
  </mergeCells>
  <printOptions/>
  <pageMargins left="0.7" right="0.7" top="0.75" bottom="0.75" header="0.3" footer="0.3"/>
  <pageSetup horizontalDpi="600" verticalDpi="600" orientation="portrait"/>
  <ignoredErrors>
    <ignoredError sqref="P22 P80 O31 O14:O24 O34:O43 O51:O62 O88:O100 O71:O81" formulaRange="1"/>
    <ignoredError sqref="B25:B30 B68:B87 B32:B6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2010-05-28T15:57:23Z</cp:lastPrinted>
  <dcterms:created xsi:type="dcterms:W3CDTF">2010-03-12T13:58:33Z</dcterms:created>
  <dcterms:modified xsi:type="dcterms:W3CDTF">2021-03-23T15:25:48Z</dcterms:modified>
  <cp:category/>
  <cp:version/>
  <cp:contentType/>
  <cp:contentStatus/>
</cp:coreProperties>
</file>