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<sst xmlns="http://schemas.openxmlformats.org/spreadsheetml/2006/main" count="65" uniqueCount="29">
  <si>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</si>
  <si>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</si>
  <si>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</si>
  <si>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</si>
  <si>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</si>
  <si>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</si>
  <si>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</si>
  <si>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</si>
  <si>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</si>
  <si>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</si>
  <si>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</si>
  <si>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</si>
  <si>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</si>
  <si>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</si>
  <si>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</si>
  <si>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</si>
  <si>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</si>
  <si>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</si>
  <si>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</si>
  <si>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</si>
  <si>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</si>
  <si>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</si>
  <si>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</si>
  <si>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</si>
  <si>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</si>
  <si>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</si>
  <si>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</si>
  <si>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>2020</t>
  </si>
  <si>
    <t xml:space="preserve">Venta de Queso Común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</si>
</sst>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7" fontId="59" fillId="0" borderId="24" xfId="62" applyNumberFormat="1" applyFont="1" applyBorder="1" applyAlignment="1">
      <alignment vertical="center" wrapText="1"/>
    </xf>
    <xf numFmtId="187" fontId="59" fillId="0" borderId="25" xfId="62" applyNumberFormat="1" applyFont="1" applyBorder="1" applyAlignment="1">
      <alignment vertical="center" wrapText="1"/>
    </xf>
    <xf numFmtId="188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7" fontId="59" fillId="0" borderId="38" xfId="62" applyNumberFormat="1" applyFont="1" applyBorder="1" applyAlignment="1">
      <alignment horizontal="center"/>
    </xf>
    <xf numFmtId="187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7"/>
  <sheetViews>
    <sheetView showGridLines="0" tabSelected="1" zoomScalePageLayoutView="0" workbookViewId="0" topLeftCell="A1">
      <selection activeCell="M31" sqref="M31"/>
    </sheetView>
  </sheetViews>
  <sheetFormatPr defaultColWidth="11.421875" defaultRowHeight="15"/>
  <cols>
    <col min="2" max="2" width="11.421875" style="52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3" t="s">
        <v>28</v>
      </c>
      <c r="G10" s="64"/>
      <c r="H10" s="64"/>
      <c r="I10" s="64"/>
      <c r="J10" s="65"/>
    </row>
    <row r="11" ht="15">
      <c r="K11" s="49" t="s">
        <v>25</v>
      </c>
    </row>
    <row r="12" ht="15.75" thickBot="1"/>
    <row r="13" spans="1:9" ht="15.75" thickBot="1">
      <c r="A13" s="2"/>
      <c r="G13" s="60" t="s">
        <v>20</v>
      </c>
      <c r="H13" s="61"/>
      <c r="I13" s="62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">
      <c r="B28" s="54">
        <v>2019</v>
      </c>
      <c r="C28" s="10">
        <v>755.75441</v>
      </c>
      <c r="D28" s="18">
        <v>764.65904</v>
      </c>
      <c r="E28" s="18">
        <v>758.15606</v>
      </c>
      <c r="F28" s="18">
        <v>885.2406500000001</v>
      </c>
      <c r="G28" s="18">
        <v>1141.2050099999997</v>
      </c>
      <c r="H28" s="18">
        <v>1055.2496099999998</v>
      </c>
      <c r="I28" s="18">
        <v>1031.54029</v>
      </c>
      <c r="J28" s="18">
        <v>954.41331</v>
      </c>
      <c r="K28" s="18">
        <v>915.01944</v>
      </c>
      <c r="L28" s="18">
        <v>790.29495</v>
      </c>
      <c r="M28" s="18">
        <v>808.1132299999999</v>
      </c>
      <c r="N28" s="18">
        <v>976.0985400000001</v>
      </c>
      <c r="O28" s="11">
        <f>SUM(C28:N28)</f>
        <v>10835.744540000002</v>
      </c>
      <c r="P28" s="9">
        <f>O28/O27-1</f>
        <v>0.015344421680553388</v>
      </c>
    </row>
    <row r="29" spans="2:16" s="20" customFormat="1" ht="15.75" thickBot="1">
      <c r="B29" s="55" t="s">
        <v>27</v>
      </c>
      <c r="C29" s="21">
        <v>837.0422799999999</v>
      </c>
      <c r="D29" s="22">
        <v>826.2211200000002</v>
      </c>
      <c r="E29" s="22">
        <v>925.9716500000001</v>
      </c>
      <c r="F29" s="22">
        <v>774.13381</v>
      </c>
      <c r="G29" s="22">
        <v>826.98193</v>
      </c>
      <c r="H29" s="22">
        <v>786.7652899999999</v>
      </c>
      <c r="I29" s="22">
        <v>982.39479</v>
      </c>
      <c r="J29" s="22"/>
      <c r="K29" s="22"/>
      <c r="L29" s="22"/>
      <c r="M29" s="22"/>
      <c r="N29" s="22"/>
      <c r="O29" s="23"/>
      <c r="P29" s="24"/>
    </row>
    <row r="30" ht="15.75" thickBot="1">
      <c r="B30" s="56" t="s">
        <v>26</v>
      </c>
    </row>
    <row r="31" spans="2:15" ht="15.75" thickBot="1">
      <c r="B31"/>
      <c r="C31" s="20"/>
      <c r="D31" s="20"/>
      <c r="E31" s="20"/>
      <c r="F31" s="19"/>
      <c r="G31" s="60" t="s">
        <v>17</v>
      </c>
      <c r="H31" s="61"/>
      <c r="I31" s="62"/>
      <c r="M31" s="20"/>
      <c r="N31" s="20"/>
      <c r="O31" s="20"/>
    </row>
    <row r="32" ht="15.75" thickBot="1"/>
    <row r="33" spans="2:16" ht="15.75" thickBot="1">
      <c r="B33" s="5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  <c r="M33" s="3" t="s">
        <v>12</v>
      </c>
      <c r="N33" s="3" t="s">
        <v>13</v>
      </c>
      <c r="O33" s="4" t="s">
        <v>14</v>
      </c>
      <c r="P33" s="5" t="s">
        <v>15</v>
      </c>
    </row>
    <row r="34" spans="2:16" ht="15">
      <c r="B34" s="54">
        <v>2007</v>
      </c>
      <c r="C34" s="6">
        <v>61575.18</v>
      </c>
      <c r="D34" s="7">
        <v>58126.49</v>
      </c>
      <c r="E34" s="7">
        <v>60617.4</v>
      </c>
      <c r="F34" s="7">
        <v>56325.68</v>
      </c>
      <c r="G34" s="7">
        <v>78352.61</v>
      </c>
      <c r="H34" s="7">
        <v>53571.44</v>
      </c>
      <c r="I34" s="7">
        <v>61902.42</v>
      </c>
      <c r="J34" s="7">
        <v>72462.22</v>
      </c>
      <c r="K34" s="7">
        <v>61387.18</v>
      </c>
      <c r="L34" s="7">
        <v>73675.55</v>
      </c>
      <c r="M34" s="7">
        <v>69207.15</v>
      </c>
      <c r="N34" s="7">
        <v>80780.87</v>
      </c>
      <c r="O34" s="8">
        <f aca="true" t="shared" si="3" ref="O34:O39">SUM(C34:N34)</f>
        <v>787984.1900000001</v>
      </c>
      <c r="P34" s="9"/>
    </row>
    <row r="35" spans="2:16" ht="15">
      <c r="B35" s="54">
        <v>2008</v>
      </c>
      <c r="C35" s="10">
        <v>82424.53</v>
      </c>
      <c r="D35" s="1">
        <v>81055.04</v>
      </c>
      <c r="E35" s="1">
        <v>85158.28</v>
      </c>
      <c r="F35" s="1">
        <v>98900.2</v>
      </c>
      <c r="G35" s="1">
        <v>80720.21</v>
      </c>
      <c r="H35" s="1">
        <v>72810.85</v>
      </c>
      <c r="I35" s="1">
        <v>67140.31</v>
      </c>
      <c r="J35" s="1">
        <v>52461.77</v>
      </c>
      <c r="K35" s="1">
        <v>55475.12</v>
      </c>
      <c r="L35" s="1">
        <v>80023.27</v>
      </c>
      <c r="M35" s="1">
        <v>82545.05</v>
      </c>
      <c r="N35" s="1">
        <v>82545.05</v>
      </c>
      <c r="O35" s="11">
        <f t="shared" si="3"/>
        <v>921259.68</v>
      </c>
      <c r="P35" s="9">
        <f>+O35/O34-1</f>
        <v>0.1691347259137268</v>
      </c>
    </row>
    <row r="36" spans="2:16" ht="15">
      <c r="B36" s="54">
        <v>2009</v>
      </c>
      <c r="C36" s="10">
        <v>56930.26</v>
      </c>
      <c r="D36" s="1">
        <v>82958.37</v>
      </c>
      <c r="E36" s="1">
        <v>63762.89</v>
      </c>
      <c r="F36" s="1">
        <v>74097.64</v>
      </c>
      <c r="G36" s="1">
        <v>76151.39</v>
      </c>
      <c r="H36" s="1">
        <v>82329.55</v>
      </c>
      <c r="I36" s="1">
        <v>81256.04</v>
      </c>
      <c r="J36" s="1">
        <v>81857.1</v>
      </c>
      <c r="K36" s="1">
        <v>73819.76</v>
      </c>
      <c r="L36" s="1">
        <v>113715.41</v>
      </c>
      <c r="M36" s="1">
        <v>72444.34</v>
      </c>
      <c r="N36" s="1">
        <v>97066.54</v>
      </c>
      <c r="O36" s="11">
        <f t="shared" si="3"/>
        <v>956389.29</v>
      </c>
      <c r="P36" s="9">
        <f>+O36/O35-1</f>
        <v>0.038132147496132696</v>
      </c>
    </row>
    <row r="37" spans="2:16" ht="15">
      <c r="B37" s="54">
        <v>2010</v>
      </c>
      <c r="C37" s="10">
        <v>68228</v>
      </c>
      <c r="D37" s="1">
        <v>89448.44</v>
      </c>
      <c r="E37" s="1">
        <v>129951.56</v>
      </c>
      <c r="F37" s="1">
        <v>120519.07</v>
      </c>
      <c r="G37" s="1">
        <v>144141.28</v>
      </c>
      <c r="H37" s="1">
        <v>120969.03</v>
      </c>
      <c r="I37" s="1">
        <v>111336.95</v>
      </c>
      <c r="J37" s="1">
        <v>118764.64</v>
      </c>
      <c r="K37" s="1">
        <v>128210.74</v>
      </c>
      <c r="L37" s="1">
        <v>102917.97</v>
      </c>
      <c r="M37" s="1">
        <v>106060.34</v>
      </c>
      <c r="N37" s="1">
        <v>134803.95</v>
      </c>
      <c r="O37" s="11">
        <f t="shared" si="3"/>
        <v>1375351.97</v>
      </c>
      <c r="P37" s="9">
        <f>+O37/O36-1</f>
        <v>0.4380670971336367</v>
      </c>
    </row>
    <row r="38" spans="2:16" ht="15">
      <c r="B38" s="54">
        <v>2011</v>
      </c>
      <c r="C38" s="10">
        <v>119697.13</v>
      </c>
      <c r="D38" s="1">
        <v>92255.52</v>
      </c>
      <c r="E38" s="1">
        <v>105843.12</v>
      </c>
      <c r="F38" s="1">
        <v>71130.77</v>
      </c>
      <c r="G38" s="1">
        <v>103303.77</v>
      </c>
      <c r="H38" s="1">
        <v>96444.76</v>
      </c>
      <c r="I38" s="1">
        <v>121891.5</v>
      </c>
      <c r="J38" s="1">
        <v>90159.08</v>
      </c>
      <c r="K38" s="1">
        <v>73463.01</v>
      </c>
      <c r="L38" s="1">
        <v>128383.92</v>
      </c>
      <c r="M38" s="1">
        <v>174897</v>
      </c>
      <c r="N38" s="1">
        <v>99882</v>
      </c>
      <c r="O38" s="11">
        <f t="shared" si="3"/>
        <v>1277351.58</v>
      </c>
      <c r="P38" s="9">
        <f>+O38/O37-1</f>
        <v>-0.0712547712423024</v>
      </c>
    </row>
    <row r="39" spans="2:16" ht="15">
      <c r="B39" s="54">
        <v>2012</v>
      </c>
      <c r="C39" s="10">
        <v>137473</v>
      </c>
      <c r="D39" s="1">
        <v>112146</v>
      </c>
      <c r="E39" s="1">
        <v>162614</v>
      </c>
      <c r="F39" s="1">
        <v>125686</v>
      </c>
      <c r="G39" s="1">
        <v>162114</v>
      </c>
      <c r="H39" s="1">
        <v>144251</v>
      </c>
      <c r="I39" s="1">
        <v>201838</v>
      </c>
      <c r="J39" s="1">
        <v>187097</v>
      </c>
      <c r="K39" s="1">
        <v>174692</v>
      </c>
      <c r="L39" s="1">
        <v>206722</v>
      </c>
      <c r="M39" s="1">
        <v>126757</v>
      </c>
      <c r="N39" s="1">
        <v>85625</v>
      </c>
      <c r="O39" s="11">
        <f t="shared" si="3"/>
        <v>1827015</v>
      </c>
      <c r="P39" s="9">
        <f>+O39/O38-1</f>
        <v>0.4303149020256427</v>
      </c>
    </row>
    <row r="40" spans="2:16" ht="15">
      <c r="B40" s="54">
        <v>2013</v>
      </c>
      <c r="C40" s="10">
        <v>136128</v>
      </c>
      <c r="D40" s="1">
        <v>147261</v>
      </c>
      <c r="E40" s="1">
        <v>109907.7</v>
      </c>
      <c r="F40" s="1">
        <v>117564</v>
      </c>
      <c r="G40" s="1">
        <v>126050.87999999999</v>
      </c>
      <c r="H40" s="1">
        <v>145455</v>
      </c>
      <c r="I40" s="1">
        <v>151869</v>
      </c>
      <c r="J40" s="1">
        <v>119124</v>
      </c>
      <c r="K40" s="1">
        <v>165197</v>
      </c>
      <c r="L40" s="1">
        <v>231838</v>
      </c>
      <c r="M40" s="1">
        <v>134694</v>
      </c>
      <c r="N40" s="1">
        <v>167257</v>
      </c>
      <c r="O40" s="11">
        <f aca="true" t="shared" si="4" ref="O40:O45">SUM(C40:N40)</f>
        <v>1752345.58</v>
      </c>
      <c r="P40" s="9">
        <f aca="true" t="shared" si="5" ref="P40:P45">O40/O39-1</f>
        <v>-0.040869626138811066</v>
      </c>
    </row>
    <row r="41" spans="2:16" ht="15">
      <c r="B41" s="54">
        <v>2014</v>
      </c>
      <c r="C41" s="10">
        <v>187104</v>
      </c>
      <c r="D41" s="1">
        <v>183381</v>
      </c>
      <c r="E41" s="1">
        <v>176309.02</v>
      </c>
      <c r="F41" s="1">
        <v>139868.57</v>
      </c>
      <c r="G41" s="1">
        <v>188685.47</v>
      </c>
      <c r="H41" s="1">
        <v>117064.85</v>
      </c>
      <c r="I41" s="1">
        <v>146196.25</v>
      </c>
      <c r="J41" s="1">
        <v>130882.18</v>
      </c>
      <c r="K41" s="1">
        <v>107577.28</v>
      </c>
      <c r="L41" s="1">
        <v>143496.61</v>
      </c>
      <c r="M41" s="1">
        <v>143005.39</v>
      </c>
      <c r="N41" s="1">
        <v>223439.9</v>
      </c>
      <c r="O41" s="11">
        <f t="shared" si="4"/>
        <v>1887010.52</v>
      </c>
      <c r="P41" s="9">
        <f t="shared" si="5"/>
        <v>0.0768483919707208</v>
      </c>
    </row>
    <row r="42" spans="2:16" ht="15">
      <c r="B42" s="54">
        <v>2015</v>
      </c>
      <c r="C42" s="10">
        <v>173945.75</v>
      </c>
      <c r="D42" s="1">
        <v>116833.5</v>
      </c>
      <c r="E42" s="1">
        <v>113695.28</v>
      </c>
      <c r="F42" s="1">
        <v>108170.15</v>
      </c>
      <c r="G42" s="1">
        <v>103537.65</v>
      </c>
      <c r="H42" s="1">
        <v>138697.71</v>
      </c>
      <c r="I42" s="1">
        <v>95088.71</v>
      </c>
      <c r="J42" s="1">
        <v>92992.29</v>
      </c>
      <c r="K42" s="1">
        <v>87021.43</v>
      </c>
      <c r="L42" s="1">
        <v>86383.73</v>
      </c>
      <c r="M42" s="1">
        <v>89360.7</v>
      </c>
      <c r="N42" s="1">
        <v>118086.18</v>
      </c>
      <c r="O42" s="11">
        <f t="shared" si="4"/>
        <v>1323813.0799999998</v>
      </c>
      <c r="P42" s="9">
        <f t="shared" si="5"/>
        <v>-0.2984601484892624</v>
      </c>
    </row>
    <row r="43" spans="2:16" ht="15">
      <c r="B43" s="54">
        <v>2016</v>
      </c>
      <c r="C43" s="10">
        <v>89479.38</v>
      </c>
      <c r="D43" s="1">
        <v>96078.15</v>
      </c>
      <c r="E43" s="1">
        <v>89650.11</v>
      </c>
      <c r="F43" s="1">
        <v>96287.09</v>
      </c>
      <c r="G43" s="1">
        <v>96411.97</v>
      </c>
      <c r="H43" s="1">
        <v>100168.29</v>
      </c>
      <c r="I43" s="1">
        <v>118569.67</v>
      </c>
      <c r="J43" s="1">
        <v>118185.75</v>
      </c>
      <c r="K43" s="1">
        <v>114324.74</v>
      </c>
      <c r="L43" s="1">
        <v>94192</v>
      </c>
      <c r="M43" s="1">
        <v>107886.08</v>
      </c>
      <c r="N43" s="1">
        <v>125429.69</v>
      </c>
      <c r="O43" s="11">
        <f t="shared" si="4"/>
        <v>1246662.92</v>
      </c>
      <c r="P43" s="9">
        <f t="shared" si="5"/>
        <v>-0.058278741285740954</v>
      </c>
    </row>
    <row r="44" spans="2:16" ht="15">
      <c r="B44" s="54">
        <v>2017</v>
      </c>
      <c r="C44" s="10">
        <v>130182.43000000001</v>
      </c>
      <c r="D44" s="1">
        <v>116325.74000000002</v>
      </c>
      <c r="E44" s="1">
        <v>118844.03</v>
      </c>
      <c r="F44" s="1">
        <v>110889.63000000002</v>
      </c>
      <c r="G44" s="1">
        <v>141834.55</v>
      </c>
      <c r="H44" s="1">
        <v>131454.68</v>
      </c>
      <c r="I44" s="1">
        <v>139686.99000000002</v>
      </c>
      <c r="J44" s="1">
        <v>127865.82</v>
      </c>
      <c r="K44" s="1">
        <v>124230.45</v>
      </c>
      <c r="L44" s="1">
        <v>123908.29</v>
      </c>
      <c r="M44" s="1">
        <v>127619.98000000001</v>
      </c>
      <c r="N44" s="1">
        <v>151100.71</v>
      </c>
      <c r="O44" s="11">
        <f t="shared" si="4"/>
        <v>1543943.3</v>
      </c>
      <c r="P44" s="9">
        <f t="shared" si="5"/>
        <v>0.23846091451889828</v>
      </c>
    </row>
    <row r="45" spans="2:16" s="20" customFormat="1" ht="15">
      <c r="B45" s="54">
        <v>2018</v>
      </c>
      <c r="C45" s="10">
        <v>143228.06</v>
      </c>
      <c r="D45" s="18">
        <v>131072.81</v>
      </c>
      <c r="E45" s="18">
        <v>148175.19</v>
      </c>
      <c r="F45" s="18">
        <v>136397.65</v>
      </c>
      <c r="G45" s="18">
        <v>127401.45000000001</v>
      </c>
      <c r="H45" s="18">
        <v>118981.34</v>
      </c>
      <c r="I45" s="18">
        <v>122361.54000000001</v>
      </c>
      <c r="J45" s="18">
        <v>130164.67</v>
      </c>
      <c r="K45" s="18">
        <v>106067.51000000001</v>
      </c>
      <c r="L45" s="18">
        <v>113700.5</v>
      </c>
      <c r="M45" s="18">
        <v>114163.69</v>
      </c>
      <c r="N45" s="18">
        <v>133120.21000000002</v>
      </c>
      <c r="O45" s="11">
        <f t="shared" si="4"/>
        <v>1524834.6199999999</v>
      </c>
      <c r="P45" s="9">
        <f t="shared" si="5"/>
        <v>-0.012376542584173977</v>
      </c>
    </row>
    <row r="46" spans="2:16" s="20" customFormat="1" ht="15">
      <c r="B46" s="54">
        <v>2019</v>
      </c>
      <c r="C46" s="10">
        <v>111196.15000000001</v>
      </c>
      <c r="D46" s="18">
        <v>110764.05</v>
      </c>
      <c r="E46" s="18">
        <v>111807.89</v>
      </c>
      <c r="F46" s="18">
        <v>131005.81999999999</v>
      </c>
      <c r="G46" s="18">
        <v>172208.40999999997</v>
      </c>
      <c r="H46" s="18">
        <v>160814.91</v>
      </c>
      <c r="I46" s="18">
        <v>156044</v>
      </c>
      <c r="J46" s="18">
        <v>145483.42</v>
      </c>
      <c r="K46" s="18">
        <v>143493.45</v>
      </c>
      <c r="L46" s="18">
        <v>127743.13</v>
      </c>
      <c r="M46" s="18">
        <v>126219.18</v>
      </c>
      <c r="N46" s="18">
        <v>160411.34999999998</v>
      </c>
      <c r="O46" s="11">
        <f>SUM(C46:N46)</f>
        <v>1657191.7599999998</v>
      </c>
      <c r="P46" s="9">
        <f>O46/O45-1</f>
        <v>0.08680098042369999</v>
      </c>
    </row>
    <row r="47" spans="2:16" s="20" customFormat="1" ht="15.75" thickBot="1">
      <c r="B47" s="55" t="s">
        <v>27</v>
      </c>
      <c r="C47" s="21">
        <v>134948.24</v>
      </c>
      <c r="D47" s="22">
        <v>141258.26</v>
      </c>
      <c r="E47" s="22">
        <v>154349.09</v>
      </c>
      <c r="F47" s="22">
        <v>130289.23</v>
      </c>
      <c r="G47" s="22">
        <v>198778.73</v>
      </c>
      <c r="H47" s="22">
        <v>146873.41</v>
      </c>
      <c r="I47" s="22">
        <v>162034.03000000003</v>
      </c>
      <c r="J47" s="22"/>
      <c r="K47" s="22"/>
      <c r="L47" s="22"/>
      <c r="M47" s="22"/>
      <c r="N47" s="22"/>
      <c r="O47" s="23"/>
      <c r="P47" s="24"/>
    </row>
    <row r="48" ht="15.75" thickBot="1">
      <c r="B48" s="56" t="s">
        <v>0</v>
      </c>
    </row>
    <row r="49" spans="7:11" ht="15.75" thickBot="1">
      <c r="G49" s="60" t="s">
        <v>18</v>
      </c>
      <c r="H49" s="61"/>
      <c r="I49" s="62"/>
      <c r="J49" s="18"/>
      <c r="K49" s="18"/>
    </row>
    <row r="50" ht="15.75" thickBot="1"/>
    <row r="51" spans="2:16" ht="15.75" thickBot="1">
      <c r="B51" s="53" t="s">
        <v>1</v>
      </c>
      <c r="C51" s="16" t="s">
        <v>2</v>
      </c>
      <c r="D51" s="16" t="s">
        <v>3</v>
      </c>
      <c r="E51" s="16" t="s">
        <v>4</v>
      </c>
      <c r="F51" s="16" t="s">
        <v>5</v>
      </c>
      <c r="G51" s="16" t="s">
        <v>6</v>
      </c>
      <c r="H51" s="16" t="s">
        <v>7</v>
      </c>
      <c r="I51" s="16" t="s">
        <v>8</v>
      </c>
      <c r="J51" s="16" t="s">
        <v>9</v>
      </c>
      <c r="K51" s="16" t="s">
        <v>10</v>
      </c>
      <c r="L51" s="16" t="s">
        <v>11</v>
      </c>
      <c r="M51" s="16" t="s">
        <v>12</v>
      </c>
      <c r="N51" s="16" t="s">
        <v>13</v>
      </c>
      <c r="O51" s="4" t="s">
        <v>16</v>
      </c>
      <c r="P51" s="17" t="s">
        <v>15</v>
      </c>
    </row>
    <row r="52" spans="2:16" ht="15">
      <c r="B52" s="54">
        <v>2007</v>
      </c>
      <c r="C52" s="12">
        <f>+C34/C16</f>
        <v>71.21979200966814</v>
      </c>
      <c r="D52" s="13">
        <f aca="true" t="shared" si="6" ref="D52:N52">+D34/D16</f>
        <v>73.63275802404208</v>
      </c>
      <c r="E52" s="13">
        <f t="shared" si="6"/>
        <v>70.2753220485632</v>
      </c>
      <c r="F52" s="13">
        <f t="shared" si="6"/>
        <v>73.65935479055109</v>
      </c>
      <c r="G52" s="13">
        <f t="shared" si="6"/>
        <v>92.87012671650369</v>
      </c>
      <c r="H52" s="13">
        <f t="shared" si="6"/>
        <v>75.14137194891029</v>
      </c>
      <c r="I52" s="13">
        <f t="shared" si="6"/>
        <v>77.19292697514106</v>
      </c>
      <c r="J52" s="13">
        <f t="shared" si="6"/>
        <v>86.45592398220538</v>
      </c>
      <c r="K52" s="13">
        <f t="shared" si="6"/>
        <v>88.92096055446352</v>
      </c>
      <c r="L52" s="13">
        <f t="shared" si="6"/>
        <v>101.17308683327005</v>
      </c>
      <c r="M52" s="13">
        <f t="shared" si="6"/>
        <v>101.56096429216862</v>
      </c>
      <c r="N52" s="13">
        <f t="shared" si="6"/>
        <v>102.31028005358073</v>
      </c>
      <c r="O52" s="8">
        <f aca="true" t="shared" si="7" ref="O52:O57">AVERAGE(C52:N52)</f>
        <v>84.53440568575566</v>
      </c>
      <c r="P52" s="9"/>
    </row>
    <row r="53" spans="2:16" ht="15">
      <c r="B53" s="54">
        <v>2008</v>
      </c>
      <c r="C53" s="14">
        <f aca="true" t="shared" si="8" ref="C53:N53">+C35/C17</f>
        <v>110.27725378223369</v>
      </c>
      <c r="D53" s="15">
        <f t="shared" si="8"/>
        <v>112.64536932980312</v>
      </c>
      <c r="E53" s="15">
        <f t="shared" si="8"/>
        <v>113.44986354633983</v>
      </c>
      <c r="F53" s="15">
        <f t="shared" si="8"/>
        <v>114.879516894625</v>
      </c>
      <c r="G53" s="15">
        <f t="shared" si="8"/>
        <v>117.6367022874785</v>
      </c>
      <c r="H53" s="15">
        <f t="shared" si="8"/>
        <v>114.34914392423653</v>
      </c>
      <c r="I53" s="15">
        <f t="shared" si="8"/>
        <v>111.37869633646069</v>
      </c>
      <c r="J53" s="15">
        <f t="shared" si="8"/>
        <v>113.77109728260851</v>
      </c>
      <c r="K53" s="15">
        <f t="shared" si="8"/>
        <v>113.70898368513795</v>
      </c>
      <c r="L53" s="15">
        <f t="shared" si="8"/>
        <v>114.82498428718309</v>
      </c>
      <c r="M53" s="15">
        <f t="shared" si="8"/>
        <v>107.25697986279198</v>
      </c>
      <c r="N53" s="15">
        <f t="shared" si="8"/>
        <v>107.25697986279198</v>
      </c>
      <c r="O53" s="11">
        <f t="shared" si="7"/>
        <v>112.61963092347422</v>
      </c>
      <c r="P53" s="9">
        <f>+O53/O52-1</f>
        <v>0.3322342543238701</v>
      </c>
    </row>
    <row r="54" spans="2:16" ht="15">
      <c r="B54" s="54">
        <v>2009</v>
      </c>
      <c r="C54" s="14">
        <f aca="true" t="shared" si="9" ref="C54:N54">+C36/C18</f>
        <v>92.75108984476654</v>
      </c>
      <c r="D54" s="15">
        <f t="shared" si="9"/>
        <v>95.05393689323508</v>
      </c>
      <c r="E54" s="15">
        <f t="shared" si="9"/>
        <v>95.15231238365689</v>
      </c>
      <c r="F54" s="15">
        <f t="shared" si="9"/>
        <v>96.10557059765885</v>
      </c>
      <c r="G54" s="15">
        <f t="shared" si="9"/>
        <v>90.05995388068412</v>
      </c>
      <c r="H54" s="15">
        <f t="shared" si="9"/>
        <v>88.84906996595475</v>
      </c>
      <c r="I54" s="15">
        <f t="shared" si="9"/>
        <v>88.89072382170237</v>
      </c>
      <c r="J54" s="15">
        <f t="shared" si="9"/>
        <v>87.09587786014255</v>
      </c>
      <c r="K54" s="15">
        <f t="shared" si="9"/>
        <v>86.37834467498415</v>
      </c>
      <c r="L54" s="15">
        <f t="shared" si="9"/>
        <v>89.88956717374955</v>
      </c>
      <c r="M54" s="15">
        <f t="shared" si="9"/>
        <v>88.79032222876928</v>
      </c>
      <c r="N54" s="15">
        <f t="shared" si="9"/>
        <v>89.67566784585702</v>
      </c>
      <c r="O54" s="11">
        <f t="shared" si="7"/>
        <v>90.72436976426344</v>
      </c>
      <c r="P54" s="9">
        <f>+O54/O53-1</f>
        <v>-0.19441780247076768</v>
      </c>
    </row>
    <row r="55" spans="2:16" ht="15">
      <c r="B55" s="54">
        <v>2010</v>
      </c>
      <c r="C55" s="14">
        <f aca="true" t="shared" si="10" ref="C55:N55">+C37/C19</f>
        <v>90.62712942804808</v>
      </c>
      <c r="D55" s="15">
        <f t="shared" si="10"/>
        <v>87.64579905133944</v>
      </c>
      <c r="E55" s="15">
        <f t="shared" si="10"/>
        <v>95.67602635455252</v>
      </c>
      <c r="F55" s="15">
        <f t="shared" si="10"/>
        <v>93.81574552819774</v>
      </c>
      <c r="G55" s="15">
        <f t="shared" si="10"/>
        <v>94.93367064278507</v>
      </c>
      <c r="H55" s="15">
        <f t="shared" si="10"/>
        <v>93.13084491294221</v>
      </c>
      <c r="I55" s="15">
        <f t="shared" si="10"/>
        <v>98.50453648643307</v>
      </c>
      <c r="J55" s="15">
        <f t="shared" si="10"/>
        <v>98.43494714533313</v>
      </c>
      <c r="K55" s="15">
        <f t="shared" si="10"/>
        <v>96.7458194724675</v>
      </c>
      <c r="L55" s="15">
        <f t="shared" si="10"/>
        <v>103.19832165656187</v>
      </c>
      <c r="M55" s="15">
        <f t="shared" si="10"/>
        <v>109.54029382793445</v>
      </c>
      <c r="N55" s="15">
        <f t="shared" si="10"/>
        <v>100.22598513011154</v>
      </c>
      <c r="O55" s="11">
        <f t="shared" si="7"/>
        <v>96.87325996972554</v>
      </c>
      <c r="P55" s="9">
        <f>+O55/O54-1</f>
        <v>0.06777550752283279</v>
      </c>
    </row>
    <row r="56" spans="2:16" ht="15">
      <c r="B56" s="54">
        <v>2011</v>
      </c>
      <c r="C56" s="14">
        <f aca="true" t="shared" si="11" ref="C56:M56">+C38/C20</f>
        <v>102.21787361229718</v>
      </c>
      <c r="D56" s="15">
        <f t="shared" si="11"/>
        <v>106.36170863567699</v>
      </c>
      <c r="E56" s="15">
        <f t="shared" si="11"/>
        <v>107.11175700556173</v>
      </c>
      <c r="F56" s="15">
        <f t="shared" si="11"/>
        <v>111.00383128393058</v>
      </c>
      <c r="G56" s="15">
        <f t="shared" si="11"/>
        <v>110.17450556862208</v>
      </c>
      <c r="H56" s="15">
        <f t="shared" si="11"/>
        <v>110.58420711642817</v>
      </c>
      <c r="I56" s="15">
        <f t="shared" si="11"/>
        <v>109.60718684823462</v>
      </c>
      <c r="J56" s="15">
        <f t="shared" si="11"/>
        <v>123.32274870664016</v>
      </c>
      <c r="K56" s="15">
        <f t="shared" si="11"/>
        <v>112.89182237831163</v>
      </c>
      <c r="L56" s="15">
        <f t="shared" si="11"/>
        <v>112.60620911220425</v>
      </c>
      <c r="M56" s="15">
        <f t="shared" si="11"/>
        <v>118.94057425684667</v>
      </c>
      <c r="N56" s="15">
        <f>N38/N20</f>
        <v>110.92737112503289</v>
      </c>
      <c r="O56" s="11">
        <f t="shared" si="7"/>
        <v>111.31248297081557</v>
      </c>
      <c r="P56" s="9">
        <f>+O56/O55-1</f>
        <v>0.14905272110799728</v>
      </c>
    </row>
    <row r="57" spans="2:16" ht="15">
      <c r="B57" s="54">
        <v>2012</v>
      </c>
      <c r="C57" s="14">
        <f aca="true" t="shared" si="12" ref="C57:M57">+C39/C21</f>
        <v>118.86924927324198</v>
      </c>
      <c r="D57" s="15">
        <f t="shared" si="12"/>
        <v>118.1700740341109</v>
      </c>
      <c r="E57" s="15">
        <f t="shared" si="12"/>
        <v>112.24946227058489</v>
      </c>
      <c r="F57" s="15">
        <f t="shared" si="12"/>
        <v>122.77044741479348</v>
      </c>
      <c r="G57" s="15">
        <f t="shared" si="12"/>
        <v>121.109117287151</v>
      </c>
      <c r="H57" s="15">
        <f t="shared" si="12"/>
        <v>119.08185840707965</v>
      </c>
      <c r="I57" s="15">
        <f t="shared" si="12"/>
        <v>116.58223073737375</v>
      </c>
      <c r="J57" s="15">
        <f t="shared" si="12"/>
        <v>115.95975121865055</v>
      </c>
      <c r="K57" s="15">
        <f t="shared" si="12"/>
        <v>116.24155929189878</v>
      </c>
      <c r="L57" s="15">
        <f t="shared" si="12"/>
        <v>116.6106521265782</v>
      </c>
      <c r="M57" s="15">
        <f t="shared" si="12"/>
        <v>111.1348809234689</v>
      </c>
      <c r="N57" s="15">
        <f>N39/N21</f>
        <v>101.45009958401016</v>
      </c>
      <c r="O57" s="11">
        <f t="shared" si="7"/>
        <v>115.85244854741184</v>
      </c>
      <c r="P57" s="9">
        <f>+O57/O56-1</f>
        <v>0.04078577222813884</v>
      </c>
    </row>
    <row r="58" spans="2:16" ht="15">
      <c r="B58" s="54">
        <v>2013</v>
      </c>
      <c r="C58" s="14">
        <f aca="true" t="shared" si="13" ref="C58:M58">C40/C22</f>
        <v>108.06922946848974</v>
      </c>
      <c r="D58" s="15">
        <f t="shared" si="13"/>
        <v>108.42636319860753</v>
      </c>
      <c r="E58" s="15">
        <f t="shared" si="13"/>
        <v>117.74402904437777</v>
      </c>
      <c r="F58" s="15">
        <f t="shared" si="13"/>
        <v>117.9904173683693</v>
      </c>
      <c r="G58" s="15">
        <f t="shared" si="13"/>
        <v>113.31991759537406</v>
      </c>
      <c r="H58" s="15">
        <f t="shared" si="13"/>
        <v>118.64521528329497</v>
      </c>
      <c r="I58" s="15">
        <f t="shared" si="13"/>
        <v>116.39540516015107</v>
      </c>
      <c r="J58" s="15">
        <f t="shared" si="13"/>
        <v>119.039125103801</v>
      </c>
      <c r="K58" s="15">
        <f t="shared" si="13"/>
        <v>122.51816483442319</v>
      </c>
      <c r="L58" s="15">
        <f t="shared" si="13"/>
        <v>121.16755436881685</v>
      </c>
      <c r="M58" s="15">
        <f t="shared" si="13"/>
        <v>125.83226288623678</v>
      </c>
      <c r="N58" s="15">
        <f>N40/N22</f>
        <v>117.17935011444213</v>
      </c>
      <c r="O58" s="11">
        <f aca="true" t="shared" si="14" ref="O58:O63">AVERAGE(C58:N58)</f>
        <v>117.19391953553202</v>
      </c>
      <c r="P58" s="9">
        <f aca="true" t="shared" si="15" ref="P58:P63">O58/O57-1</f>
        <v>0.011579133673391473</v>
      </c>
    </row>
    <row r="59" spans="2:16" ht="15">
      <c r="B59" s="54">
        <v>2014</v>
      </c>
      <c r="C59" s="14">
        <f aca="true" t="shared" si="16" ref="C59:K59">C41/C23</f>
        <v>126.99912439675009</v>
      </c>
      <c r="D59" s="15">
        <f t="shared" si="16"/>
        <v>124.97802094450645</v>
      </c>
      <c r="E59" s="15">
        <f t="shared" si="16"/>
        <v>124.82342689695655</v>
      </c>
      <c r="F59" s="15">
        <f t="shared" si="16"/>
        <v>130.63901381489705</v>
      </c>
      <c r="G59" s="15">
        <f t="shared" si="16"/>
        <v>128.3445189966386</v>
      </c>
      <c r="H59" s="15">
        <f t="shared" si="16"/>
        <v>130.52344769524106</v>
      </c>
      <c r="I59" s="15">
        <f t="shared" si="16"/>
        <v>135.84064112629238</v>
      </c>
      <c r="J59" s="15">
        <f t="shared" si="16"/>
        <v>134.7420034737697</v>
      </c>
      <c r="K59" s="15">
        <f t="shared" si="16"/>
        <v>146.71166028924856</v>
      </c>
      <c r="L59" s="15">
        <v>146.61195122424942</v>
      </c>
      <c r="M59" s="15">
        <v>146.0094109830715</v>
      </c>
      <c r="N59" s="15">
        <v>137.0530141586549</v>
      </c>
      <c r="O59" s="11">
        <f t="shared" si="14"/>
        <v>134.4396861666897</v>
      </c>
      <c r="P59" s="9">
        <f t="shared" si="15"/>
        <v>0.14715581405167488</v>
      </c>
    </row>
    <row r="60" spans="2:16" ht="15">
      <c r="B60" s="54">
        <v>2015</v>
      </c>
      <c r="C60" s="14">
        <f aca="true" t="shared" si="17" ref="C60:J60">C42/C24</f>
        <v>135.7159625743732</v>
      </c>
      <c r="D60" s="15">
        <f t="shared" si="17"/>
        <v>137.86890139997232</v>
      </c>
      <c r="E60" s="15">
        <f t="shared" si="17"/>
        <v>133.65400183453318</v>
      </c>
      <c r="F60" s="15">
        <f t="shared" si="17"/>
        <v>140.00826639136704</v>
      </c>
      <c r="G60" s="15">
        <f t="shared" si="17"/>
        <v>133.70002544671144</v>
      </c>
      <c r="H60" s="15">
        <f t="shared" si="17"/>
        <v>118.45671294770841</v>
      </c>
      <c r="I60" s="15">
        <f t="shared" si="17"/>
        <v>137.4081364147643</v>
      </c>
      <c r="J60" s="15">
        <f t="shared" si="17"/>
        <v>132.16423663282413</v>
      </c>
      <c r="K60" s="15">
        <v>135.9942648932214</v>
      </c>
      <c r="L60" s="15">
        <v>130.1633011784996</v>
      </c>
      <c r="M60" s="15">
        <v>119.93403625992504</v>
      </c>
      <c r="N60" s="15">
        <v>122.31864485658163</v>
      </c>
      <c r="O60" s="11">
        <f t="shared" si="14"/>
        <v>131.44887423587346</v>
      </c>
      <c r="P60" s="9">
        <f t="shared" si="15"/>
        <v>-0.022246495927608634</v>
      </c>
    </row>
    <row r="61" spans="2:16" ht="15">
      <c r="B61" s="54">
        <v>2016</v>
      </c>
      <c r="C61" s="14">
        <v>119.48395552906689</v>
      </c>
      <c r="D61" s="15">
        <v>115.72216865592665</v>
      </c>
      <c r="E61" s="15">
        <v>117.09755116601589</v>
      </c>
      <c r="F61" s="15">
        <v>114.47173294945566</v>
      </c>
      <c r="G61" s="15">
        <v>110.16633622773537</v>
      </c>
      <c r="H61" s="15">
        <v>115.64958793545809</v>
      </c>
      <c r="I61" s="15">
        <v>115.13948064831759</v>
      </c>
      <c r="J61" s="15">
        <v>118.03842859803537</v>
      </c>
      <c r="K61" s="15">
        <v>123.91474767366536</v>
      </c>
      <c r="L61" s="15">
        <v>127.91088520112123</v>
      </c>
      <c r="M61" s="15">
        <v>129.91931018034683</v>
      </c>
      <c r="N61" s="15">
        <v>127.38749050735893</v>
      </c>
      <c r="O61" s="11">
        <f t="shared" si="14"/>
        <v>119.57513960604196</v>
      </c>
      <c r="P61" s="9">
        <f t="shared" si="15"/>
        <v>-0.0903296791155862</v>
      </c>
    </row>
    <row r="62" spans="2:16" ht="15">
      <c r="B62" s="54">
        <v>2017</v>
      </c>
      <c r="C62" s="14">
        <v>120.96422764853146</v>
      </c>
      <c r="D62" s="15">
        <v>130.64914404268237</v>
      </c>
      <c r="E62" s="15">
        <v>128.73038450085002</v>
      </c>
      <c r="F62" s="15">
        <v>133.87934411337903</v>
      </c>
      <c r="G62" s="15">
        <v>131.45081501941843</v>
      </c>
      <c r="H62" s="15">
        <v>134.0500498246653</v>
      </c>
      <c r="I62" s="15">
        <v>133.65818774460917</v>
      </c>
      <c r="J62" s="15">
        <v>138.41239163398933</v>
      </c>
      <c r="K62" s="15">
        <v>121.29684338874794</v>
      </c>
      <c r="L62" s="15">
        <v>140.12874108528703</v>
      </c>
      <c r="M62" s="15">
        <v>138.88911652545127</v>
      </c>
      <c r="N62" s="15">
        <v>136.2856871549783</v>
      </c>
      <c r="O62" s="11">
        <f t="shared" si="14"/>
        <v>132.3662443902158</v>
      </c>
      <c r="P62" s="9">
        <f t="shared" si="15"/>
        <v>0.10697127200784395</v>
      </c>
    </row>
    <row r="63" spans="2:16" s="20" customFormat="1" ht="15">
      <c r="B63" s="54">
        <v>2018</v>
      </c>
      <c r="C63" s="14">
        <v>137.64480806179157</v>
      </c>
      <c r="D63" s="15">
        <v>136.950178944084</v>
      </c>
      <c r="E63" s="15">
        <v>140.3251286682947</v>
      </c>
      <c r="F63" s="15">
        <v>138.13334521057516</v>
      </c>
      <c r="G63" s="15">
        <v>142.80006991519454</v>
      </c>
      <c r="H63" s="15">
        <v>138.78009887801554</v>
      </c>
      <c r="I63" s="15">
        <v>150.64301944102738</v>
      </c>
      <c r="J63" s="15">
        <v>145.58448024905775</v>
      </c>
      <c r="K63" s="15">
        <v>143.53766799930995</v>
      </c>
      <c r="L63" s="15">
        <v>147.42911083262072</v>
      </c>
      <c r="M63" s="15">
        <v>147.0353077470201</v>
      </c>
      <c r="N63" s="15">
        <v>149.82480193742794</v>
      </c>
      <c r="O63" s="11">
        <f t="shared" si="14"/>
        <v>143.2240014903683</v>
      </c>
      <c r="P63" s="9">
        <f t="shared" si="15"/>
        <v>0.08202814207029863</v>
      </c>
    </row>
    <row r="64" spans="2:16" s="20" customFormat="1" ht="15">
      <c r="B64" s="54">
        <v>2019</v>
      </c>
      <c r="C64" s="14">
        <v>147.1326512008048</v>
      </c>
      <c r="D64" s="15">
        <v>144.85416925169682</v>
      </c>
      <c r="E64" s="15">
        <v>147.47345025508338</v>
      </c>
      <c r="F64" s="15">
        <v>147.98893385657334</v>
      </c>
      <c r="G64" s="15">
        <v>150.9005029692255</v>
      </c>
      <c r="H64" s="15">
        <v>152.39513805648318</v>
      </c>
      <c r="I64" s="15">
        <v>151.2728116513995</v>
      </c>
      <c r="J64" s="15">
        <v>152.43230419743415</v>
      </c>
      <c r="K64" s="15">
        <v>156.82011083830088</v>
      </c>
      <c r="L64" s="15">
        <v>161.63981561567616</v>
      </c>
      <c r="M64" s="15">
        <v>156.18996857655702</v>
      </c>
      <c r="N64" s="15">
        <v>164.33929918592028</v>
      </c>
      <c r="O64" s="11">
        <f>AVERAGE(C64:N64)</f>
        <v>152.78659630459626</v>
      </c>
      <c r="P64" s="9">
        <f>O64/O63-1</f>
        <v>0.0667667061017776</v>
      </c>
    </row>
    <row r="65" spans="2:16" s="20" customFormat="1" ht="15.75" thickBot="1">
      <c r="B65" s="55" t="s">
        <v>27</v>
      </c>
      <c r="C65" s="26">
        <v>161.22033883401926</v>
      </c>
      <c r="D65" s="25">
        <v>170.96907423523618</v>
      </c>
      <c r="E65" s="25">
        <v>166.6887857743809</v>
      </c>
      <c r="F65" s="25">
        <v>168.30324204545465</v>
      </c>
      <c r="G65" s="25">
        <v>240.36647330371537</v>
      </c>
      <c r="H65" s="25">
        <v>186.68008345919787</v>
      </c>
      <c r="I65" s="25">
        <v>164.93779450927263</v>
      </c>
      <c r="J65" s="25"/>
      <c r="K65" s="25"/>
      <c r="L65" s="25"/>
      <c r="M65" s="25"/>
      <c r="N65" s="25"/>
      <c r="O65" s="23"/>
      <c r="P65" s="24"/>
    </row>
    <row r="66" spans="2:5" ht="15">
      <c r="B66" s="56" t="s">
        <v>0</v>
      </c>
      <c r="C66" s="27"/>
      <c r="D66" s="27"/>
      <c r="E66" s="28"/>
    </row>
    <row r="67" ht="15">
      <c r="B67" s="56" t="s">
        <v>19</v>
      </c>
    </row>
  </sheetData>
  <sheetProtection/>
  <mergeCells count="4">
    <mergeCell ref="G13:I13"/>
    <mergeCell ref="G31:I31"/>
    <mergeCell ref="G49:I49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61 O33:O44 O15:O26 O27:P27 O45:P45 O62:P63 O46 O64 O28" formulaRange="1"/>
    <ignoredError sqref="B65 B47 B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77"/>
  <sheetViews>
    <sheetView showGridLines="0" zoomScalePageLayoutView="0" workbookViewId="0" topLeftCell="A1">
      <pane ySplit="11" topLeftCell="A153" activePane="bottomLeft" state="frozen"/>
      <selection pane="topLeft" activeCell="A1" sqref="A1"/>
      <selection pane="bottomLeft" activeCell="C174" sqref="C174:E174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6" t="s">
        <v>23</v>
      </c>
      <c r="D9" s="67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39">
        <v>43586</v>
      </c>
      <c r="C160" s="40">
        <v>1141.2050099999997</v>
      </c>
      <c r="D160" s="41">
        <v>172208.40999999997</v>
      </c>
      <c r="E160" s="45">
        <v>150.9005029692255</v>
      </c>
    </row>
    <row r="161" spans="2:5" s="20" customFormat="1" ht="14.25" customHeight="1">
      <c r="B161" s="39">
        <v>43617</v>
      </c>
      <c r="C161" s="40">
        <v>1055.2496099999998</v>
      </c>
      <c r="D161" s="41">
        <v>160814.91</v>
      </c>
      <c r="E161" s="45">
        <v>152.39513805648318</v>
      </c>
    </row>
    <row r="162" spans="2:5" s="20" customFormat="1" ht="14.25" customHeight="1">
      <c r="B162" s="39">
        <v>43647</v>
      </c>
      <c r="C162" s="40">
        <v>1031.54029</v>
      </c>
      <c r="D162" s="41">
        <v>156044</v>
      </c>
      <c r="E162" s="45">
        <v>151.2728116513995</v>
      </c>
    </row>
    <row r="163" spans="2:5" s="20" customFormat="1" ht="14.25" customHeight="1">
      <c r="B163" s="39">
        <v>43678</v>
      </c>
      <c r="C163" s="40">
        <v>954.41331</v>
      </c>
      <c r="D163" s="41">
        <v>145483.42</v>
      </c>
      <c r="E163" s="45">
        <v>152.43230419743415</v>
      </c>
    </row>
    <row r="164" spans="2:5" s="20" customFormat="1" ht="14.25" customHeight="1">
      <c r="B164" s="39">
        <v>43709</v>
      </c>
      <c r="C164" s="40">
        <v>915.01944</v>
      </c>
      <c r="D164" s="41">
        <v>143493.45</v>
      </c>
      <c r="E164" s="45">
        <v>156.82011083830088</v>
      </c>
    </row>
    <row r="165" spans="2:5" s="20" customFormat="1" ht="14.25" customHeight="1">
      <c r="B165" s="39">
        <v>43739</v>
      </c>
      <c r="C165" s="40">
        <v>790.29495</v>
      </c>
      <c r="D165" s="41">
        <v>127743.13</v>
      </c>
      <c r="E165" s="45">
        <v>161.63981561567616</v>
      </c>
    </row>
    <row r="166" spans="2:5" s="20" customFormat="1" ht="14.25" customHeight="1">
      <c r="B166" s="39">
        <v>43770</v>
      </c>
      <c r="C166" s="40">
        <v>808.1132299999999</v>
      </c>
      <c r="D166" s="41">
        <v>126219.18</v>
      </c>
      <c r="E166" s="45">
        <v>156.18996857655702</v>
      </c>
    </row>
    <row r="167" spans="2:5" s="20" customFormat="1" ht="14.25" customHeight="1">
      <c r="B167" s="43">
        <v>43800</v>
      </c>
      <c r="C167" s="46">
        <v>976.0985400000001</v>
      </c>
      <c r="D167" s="47">
        <v>160411.34999999998</v>
      </c>
      <c r="E167" s="48">
        <v>164.33929918592028</v>
      </c>
    </row>
    <row r="168" spans="2:5" s="20" customFormat="1" ht="14.25" customHeight="1">
      <c r="B168" s="39">
        <v>43831</v>
      </c>
      <c r="C168" s="40">
        <v>837.0422799999999</v>
      </c>
      <c r="D168" s="41">
        <v>134948.24</v>
      </c>
      <c r="E168" s="45">
        <v>161.22033883401926</v>
      </c>
    </row>
    <row r="169" spans="2:5" s="20" customFormat="1" ht="14.25" customHeight="1">
      <c r="B169" s="39">
        <v>43862</v>
      </c>
      <c r="C169" s="40">
        <v>826.2211200000002</v>
      </c>
      <c r="D169" s="41">
        <v>141258.26</v>
      </c>
      <c r="E169" s="45">
        <v>170.96907423523618</v>
      </c>
    </row>
    <row r="170" spans="2:5" s="20" customFormat="1" ht="14.25" customHeight="1">
      <c r="B170" s="39">
        <v>43891</v>
      </c>
      <c r="C170" s="40">
        <v>925.9716500000001</v>
      </c>
      <c r="D170" s="41">
        <v>154349.09</v>
      </c>
      <c r="E170" s="45">
        <v>166.6887857743809</v>
      </c>
    </row>
    <row r="171" spans="2:5" s="20" customFormat="1" ht="14.25" customHeight="1">
      <c r="B171" s="39">
        <v>43922</v>
      </c>
      <c r="C171" s="40">
        <v>774.13381</v>
      </c>
      <c r="D171" s="41">
        <v>130289.23</v>
      </c>
      <c r="E171" s="45">
        <v>168.30324204545465</v>
      </c>
    </row>
    <row r="172" spans="2:5" s="20" customFormat="1" ht="14.25" customHeight="1">
      <c r="B172" s="39">
        <v>43952</v>
      </c>
      <c r="C172" s="40">
        <v>826.98193</v>
      </c>
      <c r="D172" s="41">
        <v>198778.73</v>
      </c>
      <c r="E172" s="45">
        <v>240.36647330371537</v>
      </c>
    </row>
    <row r="173" spans="2:5" s="20" customFormat="1" ht="14.25" customHeight="1">
      <c r="B173" s="39">
        <v>43983</v>
      </c>
      <c r="C173" s="40">
        <v>786.7652899999999</v>
      </c>
      <c r="D173" s="41">
        <v>146873.41</v>
      </c>
      <c r="E173" s="45">
        <v>186.68008345919787</v>
      </c>
    </row>
    <row r="174" spans="2:5" s="20" customFormat="1" ht="14.25" customHeight="1">
      <c r="B174" s="43">
        <v>44013</v>
      </c>
      <c r="C174" s="46">
        <v>982.39479</v>
      </c>
      <c r="D174" s="47">
        <v>162034.03000000003</v>
      </c>
      <c r="E174" s="48">
        <v>164.93779450927263</v>
      </c>
    </row>
    <row r="175" spans="2:5" s="20" customFormat="1" ht="14.25" customHeight="1">
      <c r="B175" s="57"/>
      <c r="C175" s="58"/>
      <c r="D175" s="58"/>
      <c r="E175" s="59"/>
    </row>
    <row r="176" spans="2:5" ht="15">
      <c r="B176" s="50" t="s">
        <v>0</v>
      </c>
      <c r="E176" s="51"/>
    </row>
    <row r="177" ht="15">
      <c r="B177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2020-09-15T16:11:08Z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