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249F7E17-E527-4023-979D-01DCECCB4AD4}" xr6:coauthVersionLast="45" xr6:coauthVersionMax="45" xr10:uidLastSave="{00000000-0000-0000-0000-000000000000}"/>
  <bookViews>
    <workbookView xWindow="-120" yWindow="-120" windowWidth="29040" windowHeight="15840" xr2:uid="{F838DEBB-A1EC-4F16-A61D-96EB87365BF5}"/>
  </bookViews>
  <sheets>
    <sheet name="Asistencia técnic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3" i="1" l="1"/>
  <c r="F142" i="1"/>
  <c r="H64" i="1" l="1"/>
  <c r="H39" i="1"/>
  <c r="F54" i="1"/>
  <c r="F49" i="1"/>
  <c r="F46" i="1"/>
  <c r="F53" i="1" s="1"/>
  <c r="H32" i="1"/>
  <c r="H35" i="1" s="1"/>
  <c r="H40" i="1" l="1"/>
  <c r="F55" i="1"/>
  <c r="H36" i="1"/>
  <c r="F48" i="1"/>
  <c r="H41" i="1"/>
  <c r="H34" i="1"/>
  <c r="F50" i="1"/>
  <c r="H18" i="1"/>
  <c r="H26" i="1" l="1"/>
  <c r="H25" i="1"/>
  <c r="H20" i="1"/>
  <c r="H21" i="1"/>
  <c r="H22" i="1"/>
  <c r="H27" i="1"/>
</calcChain>
</file>

<file path=xl/sharedStrings.xml><?xml version="1.0" encoding="utf-8"?>
<sst xmlns="http://schemas.openxmlformats.org/spreadsheetml/2006/main" count="159" uniqueCount="37">
  <si>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</si>
  <si>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</si>
  <si>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</si>
  <si>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</si>
  <si>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</si>
  <si>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</si>
  <si>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Cantidad de productores</t>
  </si>
  <si>
    <t>Total</t>
  </si>
  <si>
    <t>Cantidad de productores remitentes</t>
  </si>
  <si>
    <t>Más de 280.500</t>
  </si>
  <si>
    <t>Cantidad de productores queseros</t>
  </si>
  <si>
    <t xml:space="preserve">Total </t>
  </si>
  <si>
    <t xml:space="preserve">Asistencia técnica agronómica (ATA) </t>
  </si>
  <si>
    <t xml:space="preserve">Asistencia técnica veterinaria (ATV) </t>
  </si>
  <si>
    <t>_ ATV Puntual (%)</t>
  </si>
  <si>
    <t>_ ATV Continua (%)</t>
  </si>
  <si>
    <t>_ No tiene ATV (%)</t>
  </si>
  <si>
    <t>_ ATA Puntual (%)</t>
  </si>
  <si>
    <t>_ ATA Continua (%)</t>
  </si>
  <si>
    <t>_ No tiene ATA (%)</t>
  </si>
  <si>
    <t>Caracterización de la asistencia técnica para el ejercicio 2013/2014</t>
  </si>
  <si>
    <t>Productores que cuentan con asistencia técnica según tipo de asistencia por estrato de productores lecheros ejercicio 2013/2014</t>
  </si>
  <si>
    <t>Productores que cuentan con asistencia técnica según tipo de asistencia por estrato de remitente ejercicio 2013/2014</t>
  </si>
  <si>
    <t>Productores que cuentan con asistencia técnica según tipo de asistencia por estrato de quesero ejercicio 2013/2014</t>
  </si>
  <si>
    <t>Calidad de leche</t>
  </si>
  <si>
    <t>_ No tiene  (%)</t>
  </si>
  <si>
    <t>_  Puntual (%)</t>
  </si>
  <si>
    <t>_  Continua (%)</t>
  </si>
  <si>
    <t>Sanidad animal</t>
  </si>
  <si>
    <t>Reproducción</t>
  </si>
  <si>
    <t>Alimentación y dietas</t>
  </si>
  <si>
    <t>Gestión</t>
  </si>
  <si>
    <t>Impuestos</t>
  </si>
  <si>
    <t>Tecnología de cultivos y pasturas</t>
  </si>
  <si>
    <t>Productores por temática de la asistencia técnica por estrato de productores lecheros ejercicio 2013/2014</t>
  </si>
  <si>
    <t>Productores por temática de la asistencia técnica por estrato de remitente ejercicio 2013/2014</t>
  </si>
  <si>
    <t>Productores por temática de la asistencia técnica por estrato de quesero ejercicio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</si>
</sst>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5" fillId="2" borderId="3" xfId="1" applyNumberFormat="1" applyFont="1" applyFill="1" applyBorder="1"/>
    <xf numFmtId="9" fontId="3" fillId="0" borderId="0" xfId="2" applyFont="1" applyBorder="1"/>
    <xf numFmtId="164" fontId="3" fillId="0" borderId="2" xfId="1" applyNumberFormat="1" applyFont="1" applyBorder="1"/>
    <xf numFmtId="0" fontId="3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164" fontId="3" fillId="0" borderId="5" xfId="1" applyNumberFormat="1" applyFont="1" applyBorder="1"/>
    <xf numFmtId="164" fontId="5" fillId="2" borderId="6" xfId="1" applyNumberFormat="1" applyFont="1" applyFill="1" applyBorder="1"/>
    <xf numFmtId="0" fontId="6" fillId="0" borderId="0" xfId="0" applyFont="1"/>
    <xf numFmtId="0" fontId="7" fillId="0" borderId="0" xfId="0" applyFont="1"/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5" fontId="3" fillId="0" borderId="0" xfId="1" applyNumberFormat="1" applyFont="1" applyBorder="1"/>
    <xf numFmtId="0" fontId="4" fillId="0" borderId="13" xfId="0" applyFont="1" applyBorder="1" applyAlignment="1">
      <alignment wrapText="1"/>
    </xf>
    <xf numFmtId="165" fontId="3" fillId="0" borderId="14" xfId="1" applyNumberFormat="1" applyFont="1" applyBorder="1"/>
    <xf numFmtId="165" fontId="5" fillId="2" borderId="15" xfId="1" applyNumberFormat="1" applyFont="1" applyFill="1" applyBorder="1"/>
    <xf numFmtId="165" fontId="5" fillId="2" borderId="16" xfId="1" applyNumberFormat="1" applyFont="1" applyFill="1" applyBorder="1"/>
    <xf numFmtId="165" fontId="5" fillId="2" borderId="17" xfId="1" applyNumberFormat="1" applyFont="1" applyFill="1" applyBorder="1"/>
    <xf numFmtId="9" fontId="3" fillId="0" borderId="7" xfId="2" applyFont="1" applyBorder="1"/>
    <xf numFmtId="9" fontId="3" fillId="0" borderId="11" xfId="2" applyFont="1" applyBorder="1"/>
    <xf numFmtId="9" fontId="5" fillId="2" borderId="9" xfId="2" applyFont="1" applyFill="1" applyBorder="1"/>
    <xf numFmtId="9" fontId="5" fillId="2" borderId="12" xfId="2" applyFont="1" applyFill="1" applyBorder="1"/>
  </cellXfs>
  <cellStyles count="5">
    <cellStyle name="Millares" xfId="1" builtinId="3"/>
    <cellStyle name="Normal" xfId="0" builtinId="0"/>
    <cellStyle name="Porcentaje" xfId="2" builtinId="5"/>
    <cellStyle name="style1578508096340" xfId="3" xr:uid="{74DEFCA8-A9C4-49B9-A1E9-B00102C26369}"/>
    <cellStyle name="style1578508096811" xfId="4" xr:uid="{19A2CB27-D70C-423E-B2BE-FDED2997C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5</xdr:col>
      <xdr:colOff>76200</xdr:colOff>
      <xdr:row>9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8187F4-769C-48DB-AF57-1109B9D5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524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DB86-A3F4-4E88-8FEA-35DD6450B03C}">
  <dimension ref="B13:I176"/>
  <sheetViews>
    <sheetView showGridLines="0" tabSelected="1" topLeftCell="A148" workbookViewId="0">
      <selection activeCell="B140" sqref="B140"/>
    </sheetView>
  </sheetViews>
  <sheetFormatPr baseColWidth="10" defaultRowHeight="12.75" x14ac:dyDescent="0.2"/>
  <cols>
    <col min="1" max="1" width="2.85546875" style="1" customWidth="1"/>
    <col min="2" max="2" width="27.4257812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1" width="11.42578125" style="1"/>
    <col min="12" max="12" width="14.28515625" style="1" customWidth="1"/>
    <col min="13" max="13" width="13.7109375" style="1" customWidth="1"/>
    <col min="14" max="16384" width="11.42578125" style="1"/>
  </cols>
  <sheetData>
    <row r="13" spans="2:2" ht="21" x14ac:dyDescent="0.35">
      <c r="B13" s="15" t="s">
        <v>20</v>
      </c>
    </row>
    <row r="14" spans="2:2" ht="27.75" customHeight="1" x14ac:dyDescent="0.2"/>
    <row r="15" spans="2:2" ht="27.75" customHeight="1" x14ac:dyDescent="0.25">
      <c r="B15" s="16" t="s">
        <v>21</v>
      </c>
    </row>
    <row r="16" spans="2:2" ht="27.75" customHeight="1" thickBot="1" x14ac:dyDescent="0.25"/>
    <row r="17" spans="2:9" s="3" customFormat="1" ht="27.75" customHeight="1" thickBot="1" x14ac:dyDescent="0.25">
      <c r="B17" s="6" t="s">
        <v>0</v>
      </c>
      <c r="C17" s="10" t="s">
        <v>1</v>
      </c>
      <c r="D17" s="10" t="s">
        <v>2</v>
      </c>
      <c r="E17" s="10" t="s">
        <v>3</v>
      </c>
      <c r="F17" s="10" t="s">
        <v>4</v>
      </c>
      <c r="G17" s="10" t="s">
        <v>5</v>
      </c>
      <c r="H17" s="11" t="s">
        <v>11</v>
      </c>
    </row>
    <row r="18" spans="2:9" ht="27.75" customHeight="1" thickBot="1" x14ac:dyDescent="0.25">
      <c r="B18" s="12" t="s">
        <v>6</v>
      </c>
      <c r="C18" s="13">
        <v>1146.6127755999998</v>
      </c>
      <c r="D18" s="13">
        <v>743.07170759999985</v>
      </c>
      <c r="E18" s="13">
        <v>589.27300525999988</v>
      </c>
      <c r="F18" s="13">
        <v>558.55369365999979</v>
      </c>
      <c r="G18" s="13">
        <v>547.4888166300002</v>
      </c>
      <c r="H18" s="14">
        <f>SUM(C18:G18)</f>
        <v>3584.9999987499996</v>
      </c>
    </row>
    <row r="19" spans="2:9" ht="27.75" customHeight="1" x14ac:dyDescent="0.2">
      <c r="B19" s="20" t="s">
        <v>12</v>
      </c>
      <c r="C19" s="19"/>
      <c r="D19" s="19"/>
      <c r="E19" s="19"/>
      <c r="F19" s="19"/>
      <c r="G19" s="19"/>
      <c r="H19" s="21"/>
    </row>
    <row r="20" spans="2:9" ht="27.75" customHeight="1" x14ac:dyDescent="0.2">
      <c r="B20" s="17" t="s">
        <v>19</v>
      </c>
      <c r="C20" s="25">
        <v>0.61640658035591467</v>
      </c>
      <c r="D20" s="25">
        <v>0.24949468012823051</v>
      </c>
      <c r="E20" s="25">
        <v>0.30857002169948688</v>
      </c>
      <c r="F20" s="25">
        <v>0</v>
      </c>
      <c r="G20" s="25">
        <v>6.4865146303070609E-2</v>
      </c>
      <c r="H20" s="27">
        <f>1162.54765406/H18</f>
        <v>0.32428107516467264</v>
      </c>
      <c r="I20" s="4"/>
    </row>
    <row r="21" spans="2:9" ht="27.75" customHeight="1" x14ac:dyDescent="0.2">
      <c r="B21" s="17" t="s">
        <v>17</v>
      </c>
      <c r="C21" s="25">
        <v>0.30962463000137513</v>
      </c>
      <c r="D21" s="25">
        <v>0.35622947138567662</v>
      </c>
      <c r="E21" s="25">
        <v>0.33372613414258007</v>
      </c>
      <c r="F21" s="25">
        <v>9.4942761012839286E-2</v>
      </c>
      <c r="G21" s="25">
        <v>0.13562275441907393</v>
      </c>
      <c r="H21" s="27">
        <f>962.742677385/H18</f>
        <v>0.26854746937815466</v>
      </c>
      <c r="I21" s="4"/>
    </row>
    <row r="22" spans="2:9" ht="27.75" customHeight="1" thickBot="1" x14ac:dyDescent="0.25">
      <c r="B22" s="18" t="s">
        <v>18</v>
      </c>
      <c r="C22" s="26">
        <v>7.3968789642709754E-2</v>
      </c>
      <c r="D22" s="26">
        <v>0.39427584848609315</v>
      </c>
      <c r="E22" s="26">
        <v>0.35770384415793333</v>
      </c>
      <c r="F22" s="25">
        <v>0.90505723898716095</v>
      </c>
      <c r="G22" s="26">
        <v>0.79951209927785427</v>
      </c>
      <c r="H22" s="28">
        <f>1459.709667305/H18</f>
        <v>0.40717145545717282</v>
      </c>
      <c r="I22" s="4"/>
    </row>
    <row r="23" spans="2:9" ht="4.5" customHeight="1" thickBot="1" x14ac:dyDescent="0.25">
      <c r="B23" s="22"/>
      <c r="C23" s="23"/>
      <c r="D23" s="23"/>
      <c r="E23" s="23"/>
      <c r="F23" s="23"/>
      <c r="G23" s="23"/>
      <c r="H23" s="24"/>
      <c r="I23" s="4"/>
    </row>
    <row r="24" spans="2:9" ht="27.75" customHeight="1" x14ac:dyDescent="0.2">
      <c r="B24" s="20" t="s">
        <v>13</v>
      </c>
      <c r="C24" s="19"/>
      <c r="D24" s="19"/>
      <c r="E24" s="19"/>
      <c r="F24" s="19"/>
      <c r="G24" s="19"/>
      <c r="H24" s="21"/>
    </row>
    <row r="25" spans="2:9" ht="27.75" customHeight="1" x14ac:dyDescent="0.2">
      <c r="B25" s="17" t="s">
        <v>16</v>
      </c>
      <c r="C25" s="25">
        <v>0.12328131607118291</v>
      </c>
      <c r="D25" s="25">
        <v>3.9392142239597777E-2</v>
      </c>
      <c r="E25" s="25">
        <v>4.0336534319118364E-2</v>
      </c>
      <c r="F25" s="25">
        <v>0</v>
      </c>
      <c r="G25" s="25">
        <v>3.6530426544796857E-3</v>
      </c>
      <c r="H25" s="27">
        <f>196.3963492/H18</f>
        <v>5.4782803143229718E-2</v>
      </c>
      <c r="I25" s="4"/>
    </row>
    <row r="26" spans="2:9" ht="27.75" customHeight="1" x14ac:dyDescent="0.2">
      <c r="B26" s="17" t="s">
        <v>14</v>
      </c>
      <c r="C26" s="25">
        <v>0.85206242071458016</v>
      </c>
      <c r="D26" s="25">
        <v>0.82053949916798041</v>
      </c>
      <c r="E26" s="25">
        <v>0.4530387308039166</v>
      </c>
      <c r="F26" s="25">
        <v>0.18363335989759905</v>
      </c>
      <c r="G26" s="25">
        <v>0.21424669662114962</v>
      </c>
      <c r="H26" s="27">
        <f>2073.53560025/H18</f>
        <v>0.57839207837461371</v>
      </c>
      <c r="I26" s="4"/>
    </row>
    <row r="27" spans="2:9" ht="27.75" customHeight="1" thickBot="1" x14ac:dyDescent="0.25">
      <c r="B27" s="18" t="s">
        <v>15</v>
      </c>
      <c r="C27" s="26">
        <v>2.4656263214236588E-2</v>
      </c>
      <c r="D27" s="26">
        <v>0.14006835859242181</v>
      </c>
      <c r="E27" s="26">
        <v>0.50662473487696524</v>
      </c>
      <c r="F27" s="26">
        <v>0.81636664010240134</v>
      </c>
      <c r="G27" s="26">
        <v>0.78210026072436956</v>
      </c>
      <c r="H27" s="28">
        <f>1315.0680493/H18</f>
        <v>0.36682511848215665</v>
      </c>
      <c r="I27" s="4"/>
    </row>
    <row r="28" spans="2:9" ht="27" customHeight="1" x14ac:dyDescent="0.2"/>
    <row r="29" spans="2:9" ht="27" customHeight="1" x14ac:dyDescent="0.25">
      <c r="B29" s="2" t="s">
        <v>22</v>
      </c>
    </row>
    <row r="30" spans="2:9" ht="27" customHeight="1" thickBot="1" x14ac:dyDescent="0.25"/>
    <row r="31" spans="2:9" ht="27" customHeight="1" thickBot="1" x14ac:dyDescent="0.25">
      <c r="B31" s="6" t="s">
        <v>0</v>
      </c>
      <c r="C31" s="10" t="s">
        <v>1</v>
      </c>
      <c r="D31" s="10" t="s">
        <v>2</v>
      </c>
      <c r="E31" s="10" t="s">
        <v>3</v>
      </c>
      <c r="F31" s="10" t="s">
        <v>4</v>
      </c>
      <c r="G31" s="10" t="s">
        <v>5</v>
      </c>
      <c r="H31" s="11" t="s">
        <v>7</v>
      </c>
    </row>
    <row r="32" spans="2:9" ht="27" customHeight="1" thickBot="1" x14ac:dyDescent="0.25">
      <c r="B32" s="12" t="s">
        <v>8</v>
      </c>
      <c r="C32" s="13">
        <v>529.14863039999989</v>
      </c>
      <c r="D32" s="13">
        <v>463.86179919999989</v>
      </c>
      <c r="E32" s="13">
        <v>564.50377445999993</v>
      </c>
      <c r="F32" s="13">
        <v>555.55369365999979</v>
      </c>
      <c r="G32" s="13">
        <v>540.4888166300002</v>
      </c>
      <c r="H32" s="14">
        <f>SUM(C32:G32)</f>
        <v>2653.5567143499998</v>
      </c>
    </row>
    <row r="33" spans="2:9" ht="27" customHeight="1" x14ac:dyDescent="0.2">
      <c r="B33" s="20" t="s">
        <v>12</v>
      </c>
      <c r="C33" s="19"/>
      <c r="D33" s="19"/>
      <c r="E33" s="19"/>
      <c r="F33" s="19"/>
      <c r="G33" s="19"/>
      <c r="H33" s="21"/>
    </row>
    <row r="34" spans="2:9" ht="27" customHeight="1" x14ac:dyDescent="0.2">
      <c r="B34" s="17" t="s">
        <v>19</v>
      </c>
      <c r="C34" s="25">
        <v>0.6411322212882743</v>
      </c>
      <c r="D34" s="25">
        <v>0.2146735923754422</v>
      </c>
      <c r="E34" s="25">
        <v>0.3221094211352955</v>
      </c>
      <c r="F34" s="25">
        <v>9.5455453640552843E-2</v>
      </c>
      <c r="G34" s="25">
        <v>6.5705230334693276E-2</v>
      </c>
      <c r="H34" s="27">
        <f>709.20867166/H32</f>
        <v>0.26726719946278737</v>
      </c>
    </row>
    <row r="35" spans="2:9" ht="27" customHeight="1" x14ac:dyDescent="0.2">
      <c r="B35" s="17" t="s">
        <v>17</v>
      </c>
      <c r="C35" s="25">
        <v>0.25201240849701356</v>
      </c>
      <c r="D35" s="25">
        <v>0.2146735923754422</v>
      </c>
      <c r="E35" s="25">
        <v>0.30449144713766602</v>
      </c>
      <c r="F35" s="25">
        <v>0.12800083389153077</v>
      </c>
      <c r="G35" s="25">
        <v>0.13367888308124068</v>
      </c>
      <c r="H35" s="27">
        <f>548.180748185/H32</f>
        <v>0.20658339247867902</v>
      </c>
    </row>
    <row r="36" spans="2:9" ht="27" customHeight="1" thickBot="1" x14ac:dyDescent="0.25">
      <c r="B36" s="18" t="s">
        <v>18</v>
      </c>
      <c r="C36" s="26">
        <v>0.10685537021471241</v>
      </c>
      <c r="D36" s="26">
        <v>0.57065281524911582</v>
      </c>
      <c r="E36" s="26">
        <v>0.37339913172703859</v>
      </c>
      <c r="F36" s="26">
        <v>0.77654371246791654</v>
      </c>
      <c r="G36" s="26">
        <v>0.80061588658406502</v>
      </c>
      <c r="H36" s="28">
        <f>1396.167294505/H32</f>
        <v>0.52614940805853372</v>
      </c>
    </row>
    <row r="37" spans="2:9" ht="5.25" customHeight="1" thickBot="1" x14ac:dyDescent="0.25">
      <c r="B37" s="22"/>
      <c r="C37" s="23"/>
      <c r="D37" s="23"/>
      <c r="E37" s="23"/>
      <c r="F37" s="23"/>
      <c r="G37" s="23"/>
      <c r="H37" s="24"/>
    </row>
    <row r="38" spans="2:9" ht="27" customHeight="1" x14ac:dyDescent="0.2">
      <c r="B38" s="20" t="s">
        <v>13</v>
      </c>
      <c r="C38" s="19"/>
      <c r="D38" s="19"/>
      <c r="E38" s="19"/>
      <c r="F38" s="19"/>
      <c r="G38" s="19"/>
      <c r="H38" s="21"/>
    </row>
    <row r="39" spans="2:9" ht="27" customHeight="1" x14ac:dyDescent="0.2">
      <c r="B39" s="17" t="s">
        <v>16</v>
      </c>
      <c r="C39" s="25">
        <v>0</v>
      </c>
      <c r="D39" s="25">
        <v>0</v>
      </c>
      <c r="E39" s="25">
        <v>4.2106416069117455E-2</v>
      </c>
      <c r="F39" s="25">
        <v>0</v>
      </c>
      <c r="G39" s="25">
        <v>3.7003540840496773E-3</v>
      </c>
      <c r="H39" s="27">
        <f>25.7692308/H32</f>
        <v>9.7112040834266781E-3</v>
      </c>
      <c r="I39" s="4"/>
    </row>
    <row r="40" spans="2:9" ht="27" customHeight="1" x14ac:dyDescent="0.2">
      <c r="B40" s="17" t="s">
        <v>14</v>
      </c>
      <c r="C40" s="25">
        <v>0.94657231489264393</v>
      </c>
      <c r="D40" s="25">
        <v>0.77562102639298347</v>
      </c>
      <c r="E40" s="25">
        <v>0.43081069534501837</v>
      </c>
      <c r="F40" s="25">
        <v>0.18282497733182304</v>
      </c>
      <c r="G40" s="25">
        <v>0.21517127981505163</v>
      </c>
      <c r="H40" s="27">
        <f>1321.71943425/H32</f>
        <v>0.49809353126027339</v>
      </c>
    </row>
    <row r="41" spans="2:9" ht="27" customHeight="1" thickBot="1" x14ac:dyDescent="0.25">
      <c r="B41" s="18" t="s">
        <v>15</v>
      </c>
      <c r="C41" s="26">
        <v>5.3427685107356203E-2</v>
      </c>
      <c r="D41" s="26">
        <v>0.22437897360701656</v>
      </c>
      <c r="E41" s="26">
        <v>0.52708288858586427</v>
      </c>
      <c r="F41" s="26">
        <v>0.81717502266817732</v>
      </c>
      <c r="G41" s="26">
        <v>0.78112836610089775</v>
      </c>
      <c r="H41" s="28">
        <f>1306.06804937/H32</f>
        <v>0.49219526468267966</v>
      </c>
    </row>
    <row r="42" spans="2:9" ht="27" customHeight="1" x14ac:dyDescent="0.2">
      <c r="B42" s="5"/>
      <c r="C42" s="8"/>
      <c r="D42" s="8"/>
      <c r="E42" s="8"/>
      <c r="F42" s="8"/>
      <c r="G42" s="8"/>
      <c r="H42" s="8"/>
      <c r="I42" s="8"/>
    </row>
    <row r="43" spans="2:9" ht="27" customHeight="1" x14ac:dyDescent="0.25">
      <c r="B43" s="2" t="s">
        <v>23</v>
      </c>
    </row>
    <row r="44" spans="2:9" ht="27" customHeight="1" thickBot="1" x14ac:dyDescent="0.25"/>
    <row r="45" spans="2:9" ht="27" customHeight="1" thickBot="1" x14ac:dyDescent="0.25">
      <c r="B45" s="6" t="s">
        <v>0</v>
      </c>
      <c r="C45" s="10" t="s">
        <v>1</v>
      </c>
      <c r="D45" s="10" t="s">
        <v>2</v>
      </c>
      <c r="E45" s="10" t="s">
        <v>9</v>
      </c>
      <c r="F45" s="11" t="s">
        <v>7</v>
      </c>
    </row>
    <row r="46" spans="2:9" ht="27" customHeight="1" thickBot="1" x14ac:dyDescent="0.25">
      <c r="B46" s="6" t="s">
        <v>10</v>
      </c>
      <c r="C46" s="9">
        <v>617.46414519999996</v>
      </c>
      <c r="D46" s="9">
        <v>279.20990840000002</v>
      </c>
      <c r="E46" s="9">
        <v>34.769230800000003</v>
      </c>
      <c r="F46" s="7">
        <f>SUM(A46:E46)</f>
        <v>931.44328440000004</v>
      </c>
    </row>
    <row r="47" spans="2:9" ht="27" customHeight="1" x14ac:dyDescent="0.2">
      <c r="B47" s="20" t="s">
        <v>12</v>
      </c>
      <c r="C47" s="19"/>
      <c r="D47" s="19"/>
      <c r="E47" s="19"/>
      <c r="F47" s="21"/>
    </row>
    <row r="48" spans="2:9" ht="27" customHeight="1" x14ac:dyDescent="0.2">
      <c r="B48" s="17" t="s">
        <v>19</v>
      </c>
      <c r="C48" s="25">
        <v>0.59521743255384729</v>
      </c>
      <c r="D48" s="25">
        <v>0.30734424752957656</v>
      </c>
      <c r="E48" s="25">
        <v>0</v>
      </c>
      <c r="F48" s="27">
        <f>453.3389824/$F$46</f>
        <v>0.48670594333827161</v>
      </c>
    </row>
    <row r="49" spans="2:8" ht="27" customHeight="1" x14ac:dyDescent="0.2">
      <c r="B49" s="17" t="s">
        <v>17</v>
      </c>
      <c r="C49" s="25">
        <v>0.35899661109585673</v>
      </c>
      <c r="D49" s="25">
        <v>0.59140151488979176</v>
      </c>
      <c r="E49" s="25">
        <v>0.7986725665498472</v>
      </c>
      <c r="F49" s="27">
        <f>414.5619292/$F$46</f>
        <v>0.44507479536668182</v>
      </c>
    </row>
    <row r="50" spans="2:8" ht="27" customHeight="1" thickBot="1" x14ac:dyDescent="0.25">
      <c r="B50" s="18" t="s">
        <v>18</v>
      </c>
      <c r="C50" s="26">
        <v>4.5785956350295948E-2</v>
      </c>
      <c r="D50" s="26">
        <v>0.10125423758063164</v>
      </c>
      <c r="E50" s="26">
        <v>0.20132743345015267</v>
      </c>
      <c r="F50" s="28">
        <f>63.5423728/$F$46</f>
        <v>6.8219261295046602E-2</v>
      </c>
    </row>
    <row r="51" spans="2:8" ht="5.25" customHeight="1" thickBot="1" x14ac:dyDescent="0.25">
      <c r="B51" s="22"/>
      <c r="C51" s="23"/>
      <c r="D51" s="23"/>
      <c r="E51" s="23"/>
      <c r="F51" s="24"/>
    </row>
    <row r="52" spans="2:8" ht="27" customHeight="1" x14ac:dyDescent="0.2">
      <c r="B52" s="20" t="s">
        <v>13</v>
      </c>
      <c r="C52" s="19"/>
      <c r="D52" s="19"/>
      <c r="E52" s="19"/>
      <c r="F52" s="21"/>
    </row>
    <row r="53" spans="2:8" ht="27" customHeight="1" x14ac:dyDescent="0.2">
      <c r="B53" s="17" t="s">
        <v>16</v>
      </c>
      <c r="C53" s="25">
        <v>0.22892978175147974</v>
      </c>
      <c r="D53" s="25">
        <v>0.10483577236831326</v>
      </c>
      <c r="E53" s="25">
        <v>0</v>
      </c>
      <c r="F53" s="27">
        <f>170.6271184/F46</f>
        <v>0.18318573042255754</v>
      </c>
    </row>
    <row r="54" spans="2:8" ht="25.5" customHeight="1" x14ac:dyDescent="0.2">
      <c r="B54" s="17" t="s">
        <v>14</v>
      </c>
      <c r="C54" s="25">
        <v>0.77107021824852007</v>
      </c>
      <c r="D54" s="25">
        <v>0.89516422763168679</v>
      </c>
      <c r="E54" s="25">
        <v>0.74115044270694641</v>
      </c>
      <c r="F54" s="27">
        <f>751.816166/F46</f>
        <v>0.80715184551928032</v>
      </c>
    </row>
    <row r="55" spans="2:8" ht="29.25" customHeight="1" thickBot="1" x14ac:dyDescent="0.25">
      <c r="B55" s="18" t="s">
        <v>15</v>
      </c>
      <c r="C55" s="26">
        <v>0</v>
      </c>
      <c r="D55" s="26">
        <v>0</v>
      </c>
      <c r="E55" s="26">
        <v>0.25884955729305348</v>
      </c>
      <c r="F55" s="28">
        <f>9/F46</f>
        <v>9.662424058162011E-3</v>
      </c>
    </row>
    <row r="61" spans="2:8" ht="15" x14ac:dyDescent="0.25">
      <c r="B61" s="16" t="s">
        <v>34</v>
      </c>
    </row>
    <row r="62" spans="2:8" ht="13.5" thickBot="1" x14ac:dyDescent="0.25"/>
    <row r="63" spans="2:8" ht="26.25" thickBot="1" x14ac:dyDescent="0.25">
      <c r="B63" s="6" t="s">
        <v>0</v>
      </c>
      <c r="C63" s="10" t="s">
        <v>1</v>
      </c>
      <c r="D63" s="10" t="s">
        <v>2</v>
      </c>
      <c r="E63" s="10" t="s">
        <v>3</v>
      </c>
      <c r="F63" s="10" t="s">
        <v>4</v>
      </c>
      <c r="G63" s="10" t="s">
        <v>5</v>
      </c>
      <c r="H63" s="11" t="s">
        <v>11</v>
      </c>
    </row>
    <row r="64" spans="2:8" ht="13.5" thickBot="1" x14ac:dyDescent="0.25">
      <c r="B64" s="12" t="s">
        <v>6</v>
      </c>
      <c r="C64" s="13">
        <v>1146.6127755999998</v>
      </c>
      <c r="D64" s="13">
        <v>743.07170759999985</v>
      </c>
      <c r="E64" s="13">
        <v>589.27300525999988</v>
      </c>
      <c r="F64" s="13">
        <v>558.55369365999979</v>
      </c>
      <c r="G64" s="13">
        <v>547.4888166300002</v>
      </c>
      <c r="H64" s="14">
        <f>SUM(C64:G64)</f>
        <v>3584.9999987499996</v>
      </c>
    </row>
    <row r="65" spans="2:8" x14ac:dyDescent="0.2">
      <c r="B65" s="20" t="s">
        <v>24</v>
      </c>
      <c r="C65" s="19"/>
      <c r="D65" s="19"/>
      <c r="E65" s="19"/>
      <c r="F65" s="19"/>
      <c r="G65" s="19"/>
      <c r="H65" s="21"/>
    </row>
    <row r="66" spans="2:8" x14ac:dyDescent="0.2">
      <c r="B66" s="17" t="s">
        <v>25</v>
      </c>
      <c r="C66" s="25">
        <v>0.82740615750034363</v>
      </c>
      <c r="D66" s="25">
        <v>0.57373634931811257</v>
      </c>
      <c r="E66" s="25">
        <v>0.61554230922212205</v>
      </c>
      <c r="F66" s="25">
        <v>0.4154173938401024</v>
      </c>
      <c r="G66" s="25">
        <v>0.17044643152604344</v>
      </c>
      <c r="H66" s="27">
        <v>0.57548525009047624</v>
      </c>
    </row>
    <row r="67" spans="2:8" x14ac:dyDescent="0.2">
      <c r="B67" s="17" t="s">
        <v>26</v>
      </c>
      <c r="C67" s="25">
        <v>0.14793757928541951</v>
      </c>
      <c r="D67" s="25">
        <v>0.39427584848609309</v>
      </c>
      <c r="E67" s="25">
        <v>0.25135605920832477</v>
      </c>
      <c r="F67" s="25">
        <v>0.42452106187187316</v>
      </c>
      <c r="G67" s="25">
        <v>0.40158260130011952</v>
      </c>
      <c r="H67" s="27">
        <v>0.29782412203131942</v>
      </c>
    </row>
    <row r="68" spans="2:8" ht="13.5" thickBot="1" x14ac:dyDescent="0.25">
      <c r="B68" s="18" t="s">
        <v>27</v>
      </c>
      <c r="C68" s="26">
        <v>2.4656263214236588E-2</v>
      </c>
      <c r="D68" s="26">
        <v>3.1987802195794439E-2</v>
      </c>
      <c r="E68" s="26">
        <v>0.13310163156955337</v>
      </c>
      <c r="F68" s="26">
        <v>0.16006154428802499</v>
      </c>
      <c r="G68" s="26">
        <v>0.42797096717383482</v>
      </c>
      <c r="H68" s="28">
        <v>0.12669062787820448</v>
      </c>
    </row>
    <row r="69" spans="2:8" ht="3.75" customHeight="1" thickBot="1" x14ac:dyDescent="0.25">
      <c r="B69" s="22"/>
      <c r="C69" s="23"/>
      <c r="D69" s="23"/>
      <c r="E69" s="23"/>
      <c r="F69" s="23"/>
      <c r="G69" s="23"/>
      <c r="H69" s="24"/>
    </row>
    <row r="70" spans="2:8" x14ac:dyDescent="0.2">
      <c r="B70" s="20" t="s">
        <v>28</v>
      </c>
      <c r="C70" s="19"/>
      <c r="D70" s="19"/>
      <c r="E70" s="19"/>
      <c r="F70" s="19"/>
      <c r="G70" s="19"/>
      <c r="H70" s="21"/>
    </row>
    <row r="71" spans="2:8" x14ac:dyDescent="0.2">
      <c r="B71" s="17" t="s">
        <v>25</v>
      </c>
      <c r="C71" s="25">
        <v>0.22190636892812926</v>
      </c>
      <c r="D71" s="25">
        <v>0.10942632153580868</v>
      </c>
      <c r="E71" s="25">
        <v>8.8312915635832767E-2</v>
      </c>
      <c r="F71" s="25">
        <v>5.5312026740988854E-2</v>
      </c>
      <c r="G71" s="25">
        <v>3.8889617592662407E-2</v>
      </c>
      <c r="H71" s="27">
        <v>0.12272777297305712</v>
      </c>
    </row>
    <row r="72" spans="2:8" x14ac:dyDescent="0.2">
      <c r="B72" s="17" t="s">
        <v>26</v>
      </c>
      <c r="C72" s="25">
        <v>0.75343736785763382</v>
      </c>
      <c r="D72" s="25">
        <v>0.85858587626839689</v>
      </c>
      <c r="E72" s="25">
        <v>0.49337526512303481</v>
      </c>
      <c r="F72" s="25">
        <v>0.2130797114421146</v>
      </c>
      <c r="G72" s="25">
        <v>0.25763406388504256</v>
      </c>
      <c r="H72" s="27">
        <v>0.57257816997091304</v>
      </c>
    </row>
    <row r="73" spans="2:8" ht="13.5" thickBot="1" x14ac:dyDescent="0.25">
      <c r="B73" s="18" t="s">
        <v>27</v>
      </c>
      <c r="C73" s="26">
        <v>2.4656263214236588E-2</v>
      </c>
      <c r="D73" s="26">
        <v>3.1987802195794439E-2</v>
      </c>
      <c r="E73" s="26">
        <v>0.41831181924113253</v>
      </c>
      <c r="F73" s="26">
        <v>0.73160826181689687</v>
      </c>
      <c r="G73" s="26">
        <v>0.70347631852229364</v>
      </c>
      <c r="H73" s="28">
        <v>0.30469405705603003</v>
      </c>
    </row>
    <row r="74" spans="2:8" ht="3.75" customHeight="1" thickBot="1" x14ac:dyDescent="0.25">
      <c r="B74" s="22"/>
      <c r="C74" s="23"/>
      <c r="D74" s="23"/>
      <c r="E74" s="23"/>
      <c r="F74" s="23"/>
      <c r="G74" s="23"/>
      <c r="H74" s="24"/>
    </row>
    <row r="75" spans="2:8" x14ac:dyDescent="0.2">
      <c r="B75" s="20" t="s">
        <v>29</v>
      </c>
      <c r="C75" s="19"/>
      <c r="D75" s="19"/>
      <c r="E75" s="19"/>
      <c r="F75" s="19"/>
      <c r="G75" s="19"/>
      <c r="H75" s="21"/>
    </row>
    <row r="76" spans="2:8" x14ac:dyDescent="0.2">
      <c r="B76" s="17" t="s">
        <v>25</v>
      </c>
      <c r="C76" s="25">
        <v>0.61248027175740427</v>
      </c>
      <c r="D76" s="25">
        <v>0.32558743432906345</v>
      </c>
      <c r="E76" s="25">
        <v>0.41216263133051173</v>
      </c>
      <c r="F76" s="25">
        <v>6.2194556278677426E-2</v>
      </c>
      <c r="G76" s="25">
        <v>7.4126192530845125E-2</v>
      </c>
      <c r="H76" s="27">
        <v>0.35213698427480372</v>
      </c>
    </row>
    <row r="77" spans="2:8" x14ac:dyDescent="0.2">
      <c r="B77" s="17" t="s">
        <v>26</v>
      </c>
      <c r="C77" s="25">
        <v>0.36286346502835853</v>
      </c>
      <c r="D77" s="25">
        <v>0.6424247634751421</v>
      </c>
      <c r="E77" s="25">
        <v>0.2437162122107287</v>
      </c>
      <c r="F77" s="25">
        <v>0.20977785825246825</v>
      </c>
      <c r="G77" s="25">
        <v>0.22944675574057449</v>
      </c>
      <c r="H77" s="27">
        <v>0.35699823330578734</v>
      </c>
    </row>
    <row r="78" spans="2:8" ht="13.5" thickBot="1" x14ac:dyDescent="0.25">
      <c r="B78" s="18" t="s">
        <v>27</v>
      </c>
      <c r="C78" s="26">
        <v>2.4656263214236588E-2</v>
      </c>
      <c r="D78" s="26">
        <v>3.1987802195794439E-2</v>
      </c>
      <c r="E78" s="26">
        <v>0.34412115645875979</v>
      </c>
      <c r="F78" s="26">
        <v>0.7280275854688546</v>
      </c>
      <c r="G78" s="26">
        <v>0.69642705172857911</v>
      </c>
      <c r="H78" s="28">
        <v>0.29086478241940894</v>
      </c>
    </row>
    <row r="79" spans="2:8" ht="3.75" customHeight="1" thickBot="1" x14ac:dyDescent="0.25">
      <c r="B79" s="22"/>
      <c r="C79" s="23"/>
      <c r="D79" s="23"/>
      <c r="E79" s="23"/>
      <c r="F79" s="23"/>
      <c r="G79" s="23"/>
      <c r="H79" s="24"/>
    </row>
    <row r="80" spans="2:8" x14ac:dyDescent="0.2">
      <c r="B80" s="20" t="s">
        <v>30</v>
      </c>
      <c r="C80" s="19"/>
      <c r="D80" s="19"/>
      <c r="E80" s="19"/>
      <c r="F80" s="19"/>
      <c r="G80" s="19"/>
      <c r="H80" s="21"/>
    </row>
    <row r="81" spans="2:8" x14ac:dyDescent="0.2">
      <c r="B81" s="17" t="s">
        <v>25</v>
      </c>
      <c r="C81" s="25">
        <v>0.8806449925273272</v>
      </c>
      <c r="D81" s="25">
        <v>0.52963139731307407</v>
      </c>
      <c r="E81" s="25">
        <v>0.55822907461179305</v>
      </c>
      <c r="F81" s="25">
        <v>0.33108981587465908</v>
      </c>
      <c r="G81" s="25">
        <v>5.8127977473387021E-2</v>
      </c>
      <c r="H81" s="27">
        <v>0.54365915991340996</v>
      </c>
    </row>
    <row r="82" spans="2:8" x14ac:dyDescent="0.2">
      <c r="B82" s="17" t="s">
        <v>26</v>
      </c>
      <c r="C82" s="25">
        <v>9.4698744258436079E-2</v>
      </c>
      <c r="D82" s="25">
        <v>0.14612693349704386</v>
      </c>
      <c r="E82" s="25">
        <v>9.1706928227869883E-2</v>
      </c>
      <c r="F82" s="25">
        <v>4.3211410619892698E-2</v>
      </c>
      <c r="G82" s="25">
        <v>0.25398102123056276</v>
      </c>
      <c r="H82" s="27">
        <v>0.12116977939231861</v>
      </c>
    </row>
    <row r="83" spans="2:8" ht="13.5" thickBot="1" x14ac:dyDescent="0.25">
      <c r="B83" s="18" t="s">
        <v>27</v>
      </c>
      <c r="C83" s="26">
        <v>2.4656263214236588E-2</v>
      </c>
      <c r="D83" s="26">
        <v>0.32424166918988218</v>
      </c>
      <c r="E83" s="26">
        <v>0.35006399716033726</v>
      </c>
      <c r="F83" s="26">
        <v>0.62569877350544878</v>
      </c>
      <c r="G83" s="26">
        <v>0.68789100129604863</v>
      </c>
      <c r="H83" s="28">
        <v>0.33517106069427161</v>
      </c>
    </row>
    <row r="84" spans="2:8" ht="3.75" customHeight="1" thickBot="1" x14ac:dyDescent="0.25">
      <c r="B84" s="22"/>
      <c r="C84" s="23"/>
      <c r="D84" s="23"/>
      <c r="E84" s="23"/>
      <c r="F84" s="23"/>
      <c r="G84" s="23"/>
      <c r="H84" s="24"/>
    </row>
    <row r="85" spans="2:8" x14ac:dyDescent="0.2">
      <c r="B85" s="20" t="s">
        <v>33</v>
      </c>
      <c r="C85" s="19"/>
      <c r="D85" s="19"/>
      <c r="E85" s="19"/>
      <c r="F85" s="19"/>
      <c r="G85" s="19"/>
      <c r="H85" s="21"/>
    </row>
    <row r="86" spans="2:8" x14ac:dyDescent="0.2">
      <c r="B86" s="17" t="s">
        <v>25</v>
      </c>
      <c r="C86" s="25">
        <v>0.71197745862618123</v>
      </c>
      <c r="D86" s="25">
        <v>0.24949468012823051</v>
      </c>
      <c r="E86" s="25">
        <v>0.51789254029267473</v>
      </c>
      <c r="F86" s="25">
        <v>0.30086111975886937</v>
      </c>
      <c r="G86" s="25">
        <v>8.7472090598637017E-2</v>
      </c>
      <c r="H86" s="27">
        <v>0.42478997579943872</v>
      </c>
    </row>
    <row r="87" spans="2:8" x14ac:dyDescent="0.2">
      <c r="B87" s="17" t="s">
        <v>26</v>
      </c>
      <c r="C87" s="25">
        <v>0.21405375173110872</v>
      </c>
      <c r="D87" s="25">
        <v>0.42626365068188748</v>
      </c>
      <c r="E87" s="25">
        <v>0.20507668418762892</v>
      </c>
      <c r="F87" s="25">
        <v>8.833905463354666E-2</v>
      </c>
      <c r="G87" s="25">
        <v>0.20344358730577305</v>
      </c>
      <c r="H87" s="27">
        <v>0.23535636642097504</v>
      </c>
    </row>
    <row r="88" spans="2:8" ht="13.5" thickBot="1" x14ac:dyDescent="0.25">
      <c r="B88" s="18" t="s">
        <v>27</v>
      </c>
      <c r="C88" s="26">
        <v>7.3968789642709754E-2</v>
      </c>
      <c r="D88" s="26">
        <v>0.32424166918988218</v>
      </c>
      <c r="E88" s="26">
        <v>0.27703077551969657</v>
      </c>
      <c r="F88" s="26">
        <v>0.6107998256075845</v>
      </c>
      <c r="G88" s="26">
        <v>0.70908432209558836</v>
      </c>
      <c r="H88" s="28">
        <v>0.33985365777958637</v>
      </c>
    </row>
    <row r="89" spans="2:8" ht="3.75" customHeight="1" thickBot="1" x14ac:dyDescent="0.25">
      <c r="B89" s="22"/>
      <c r="C89" s="23"/>
      <c r="D89" s="23"/>
      <c r="E89" s="23"/>
      <c r="F89" s="23"/>
      <c r="G89" s="23"/>
      <c r="H89" s="24"/>
    </row>
    <row r="90" spans="2:8" x14ac:dyDescent="0.2">
      <c r="B90" s="20" t="s">
        <v>31</v>
      </c>
      <c r="C90" s="19"/>
      <c r="D90" s="19"/>
      <c r="E90" s="19"/>
      <c r="F90" s="19"/>
      <c r="G90" s="19"/>
      <c r="H90" s="21"/>
    </row>
    <row r="91" spans="2:8" x14ac:dyDescent="0.2">
      <c r="B91" s="17" t="s">
        <v>25</v>
      </c>
      <c r="C91" s="25">
        <v>0.68732119541194447</v>
      </c>
      <c r="D91" s="25">
        <v>0.57239058417893129</v>
      </c>
      <c r="E91" s="25">
        <v>0.55344367505194758</v>
      </c>
      <c r="F91" s="25">
        <v>0.27499544456239611</v>
      </c>
      <c r="G91" s="25">
        <v>0.14012050409030447</v>
      </c>
      <c r="H91" s="27">
        <v>0.49368537264354451</v>
      </c>
    </row>
    <row r="92" spans="2:8" x14ac:dyDescent="0.2">
      <c r="B92" s="17" t="s">
        <v>26</v>
      </c>
      <c r="C92" s="25">
        <v>0.21405375173110872</v>
      </c>
      <c r="D92" s="25">
        <v>0.24949468012823051</v>
      </c>
      <c r="E92" s="25">
        <v>0.32554672199069751</v>
      </c>
      <c r="F92" s="25">
        <v>0.2320628571008993</v>
      </c>
      <c r="G92" s="25">
        <v>0.15599027955618733</v>
      </c>
      <c r="H92" s="27">
        <v>0.23366460236180778</v>
      </c>
    </row>
    <row r="93" spans="2:8" ht="13.5" thickBot="1" x14ac:dyDescent="0.25">
      <c r="B93" s="18" t="s">
        <v>27</v>
      </c>
      <c r="C93" s="26">
        <v>9.8625052856946352E-2</v>
      </c>
      <c r="D93" s="26">
        <v>0.17811473569283831</v>
      </c>
      <c r="E93" s="26">
        <v>0.12100960295735508</v>
      </c>
      <c r="F93" s="26">
        <v>0.49294169833670515</v>
      </c>
      <c r="G93" s="26">
        <v>0.70388921635350665</v>
      </c>
      <c r="H93" s="28">
        <v>0.27265002499464791</v>
      </c>
    </row>
    <row r="94" spans="2:8" ht="3.75" customHeight="1" thickBot="1" x14ac:dyDescent="0.25">
      <c r="B94" s="22"/>
      <c r="C94" s="23"/>
      <c r="D94" s="23"/>
      <c r="E94" s="23"/>
      <c r="F94" s="23"/>
      <c r="G94" s="23"/>
      <c r="H94" s="24"/>
    </row>
    <row r="95" spans="2:8" x14ac:dyDescent="0.2">
      <c r="B95" s="20" t="s">
        <v>32</v>
      </c>
      <c r="C95" s="19"/>
      <c r="D95" s="19"/>
      <c r="E95" s="19"/>
      <c r="F95" s="19"/>
      <c r="G95" s="19"/>
      <c r="H95" s="21"/>
    </row>
    <row r="96" spans="2:8" x14ac:dyDescent="0.2">
      <c r="B96" s="17" t="s">
        <v>25</v>
      </c>
      <c r="C96" s="25">
        <v>0.74056003043892804</v>
      </c>
      <c r="D96" s="25">
        <v>0.54780712202694015</v>
      </c>
      <c r="E96" s="25">
        <v>0.51310714073282926</v>
      </c>
      <c r="F96" s="25">
        <v>0.23715504846456678</v>
      </c>
      <c r="G96" s="25">
        <v>9.3080094171931846E-2</v>
      </c>
      <c r="H96" s="27">
        <v>0.48590791965059565</v>
      </c>
    </row>
    <row r="97" spans="2:8" x14ac:dyDescent="0.2">
      <c r="B97" s="17" t="s">
        <v>26</v>
      </c>
      <c r="C97" s="25">
        <v>0.18547117991836187</v>
      </c>
      <c r="D97" s="25">
        <v>0.31212451938063812</v>
      </c>
      <c r="E97" s="25">
        <v>0.36588325630981589</v>
      </c>
      <c r="F97" s="25">
        <v>0.28916522201590933</v>
      </c>
      <c r="G97" s="25">
        <v>0.20614245537415701</v>
      </c>
      <c r="H97" s="27">
        <v>0.26069027674501061</v>
      </c>
    </row>
    <row r="98" spans="2:8" ht="13.5" thickBot="1" x14ac:dyDescent="0.25">
      <c r="B98" s="18" t="s">
        <v>27</v>
      </c>
      <c r="C98" s="26">
        <v>7.3968789642709754E-2</v>
      </c>
      <c r="D98" s="26">
        <v>0.14006835859242184</v>
      </c>
      <c r="E98" s="26">
        <v>0.12100960295735508</v>
      </c>
      <c r="F98" s="26">
        <v>0.47367972951952453</v>
      </c>
      <c r="G98" s="26">
        <v>0.70077745045390971</v>
      </c>
      <c r="H98" s="28">
        <v>0.25340180360439396</v>
      </c>
    </row>
    <row r="100" spans="2:8" ht="15" x14ac:dyDescent="0.25">
      <c r="B100" s="16" t="s">
        <v>35</v>
      </c>
    </row>
    <row r="101" spans="2:8" ht="13.5" thickBot="1" x14ac:dyDescent="0.25"/>
    <row r="102" spans="2:8" ht="26.25" thickBot="1" x14ac:dyDescent="0.25">
      <c r="B102" s="6" t="s">
        <v>0</v>
      </c>
      <c r="C102" s="10" t="s">
        <v>1</v>
      </c>
      <c r="D102" s="10" t="s">
        <v>2</v>
      </c>
      <c r="E102" s="10" t="s">
        <v>3</v>
      </c>
      <c r="F102" s="10" t="s">
        <v>4</v>
      </c>
      <c r="G102" s="10" t="s">
        <v>5</v>
      </c>
      <c r="H102" s="11" t="s">
        <v>7</v>
      </c>
    </row>
    <row r="103" spans="2:8" ht="26.25" thickBot="1" x14ac:dyDescent="0.25">
      <c r="B103" s="12" t="s">
        <v>8</v>
      </c>
      <c r="C103" s="13">
        <v>529.14863039999989</v>
      </c>
      <c r="D103" s="13">
        <v>463.86179919999989</v>
      </c>
      <c r="E103" s="13">
        <v>564.50377445999993</v>
      </c>
      <c r="F103" s="13">
        <v>555.55369365999979</v>
      </c>
      <c r="G103" s="13">
        <v>540.4888166300002</v>
      </c>
      <c r="H103" s="14">
        <f>SUM(C103:G103)</f>
        <v>2653.5567143499998</v>
      </c>
    </row>
    <row r="104" spans="2:8" x14ac:dyDescent="0.2">
      <c r="B104" s="20" t="s">
        <v>24</v>
      </c>
      <c r="C104" s="19"/>
      <c r="D104" s="19"/>
      <c r="E104" s="19"/>
      <c r="F104" s="19"/>
      <c r="G104" s="19"/>
      <c r="H104" s="21"/>
    </row>
    <row r="105" spans="2:8" x14ac:dyDescent="0.2">
      <c r="B105" s="17" t="s">
        <v>25</v>
      </c>
      <c r="C105" s="25">
        <v>0.78628925957057549</v>
      </c>
      <c r="D105" s="25">
        <v>0.43905256598245879</v>
      </c>
      <c r="E105" s="25">
        <v>0.60044458683069057</v>
      </c>
      <c r="F105" s="25">
        <v>0.41586064925237048</v>
      </c>
      <c r="G105" s="25">
        <v>0.16895356996352562</v>
      </c>
      <c r="H105" s="27">
        <v>0.48275857890182428</v>
      </c>
    </row>
    <row r="106" spans="2:8" x14ac:dyDescent="0.2">
      <c r="B106" s="17" t="s">
        <v>26</v>
      </c>
      <c r="C106" s="25">
        <v>0.1602830553220686</v>
      </c>
      <c r="D106" s="25">
        <v>0.50970538123157449</v>
      </c>
      <c r="E106" s="25">
        <v>0.26061356372812799</v>
      </c>
      <c r="F106" s="25">
        <v>0.42501347725626815</v>
      </c>
      <c r="G106" s="25">
        <v>0.40308323958188458</v>
      </c>
      <c r="H106" s="27">
        <v>0.34758765099012856</v>
      </c>
    </row>
    <row r="107" spans="2:8" ht="13.5" thickBot="1" x14ac:dyDescent="0.25">
      <c r="B107" s="18" t="s">
        <v>27</v>
      </c>
      <c r="C107" s="26">
        <v>5.3427685107356203E-2</v>
      </c>
      <c r="D107" s="26">
        <v>5.1242052785966961E-2</v>
      </c>
      <c r="E107" s="26">
        <v>0.13894184944118151</v>
      </c>
      <c r="F107" s="26">
        <v>0.15912587349136201</v>
      </c>
      <c r="G107" s="26">
        <v>0.42796319045458781</v>
      </c>
      <c r="H107" s="28">
        <v>0.16606131367647803</v>
      </c>
    </row>
    <row r="108" spans="2:8" ht="3.75" customHeight="1" thickBot="1" x14ac:dyDescent="0.25">
      <c r="B108" s="22"/>
      <c r="C108" s="23"/>
      <c r="D108" s="23"/>
      <c r="E108" s="23"/>
      <c r="F108" s="23"/>
      <c r="G108" s="23"/>
      <c r="H108" s="24"/>
    </row>
    <row r="109" spans="2:8" x14ac:dyDescent="0.2">
      <c r="B109" s="20" t="s">
        <v>28</v>
      </c>
      <c r="C109" s="19"/>
      <c r="D109" s="19"/>
      <c r="E109" s="19"/>
      <c r="F109" s="19"/>
      <c r="G109" s="19"/>
      <c r="H109" s="21"/>
    </row>
    <row r="110" spans="2:8" x14ac:dyDescent="0.2">
      <c r="B110" s="17" t="s">
        <v>25</v>
      </c>
      <c r="C110" s="25">
        <v>5.3427685107356203E-2</v>
      </c>
      <c r="D110" s="25">
        <v>5.1242052785966961E-2</v>
      </c>
      <c r="E110" s="25">
        <v>9.2187899451658187E-2</v>
      </c>
      <c r="F110" s="25">
        <v>5.5610712686409859E-2</v>
      </c>
      <c r="G110" s="25">
        <v>3.7543109294139058E-2</v>
      </c>
      <c r="H110" s="27">
        <v>5.8512863552280761E-2</v>
      </c>
    </row>
    <row r="111" spans="2:8" x14ac:dyDescent="0.2">
      <c r="B111" s="17" t="s">
        <v>26</v>
      </c>
      <c r="C111" s="25">
        <v>0.89314462978528786</v>
      </c>
      <c r="D111" s="25">
        <v>0.89751589442806623</v>
      </c>
      <c r="E111" s="25">
        <v>0.47291711141413584</v>
      </c>
      <c r="F111" s="25">
        <v>0.21063033367502798</v>
      </c>
      <c r="G111" s="25">
        <v>0.25912056725472343</v>
      </c>
      <c r="H111" s="27">
        <v>0.53247828116464835</v>
      </c>
    </row>
    <row r="112" spans="2:8" ht="13.5" thickBot="1" x14ac:dyDescent="0.25">
      <c r="B112" s="18" t="s">
        <v>27</v>
      </c>
      <c r="C112" s="26">
        <v>5.3427685107356203E-2</v>
      </c>
      <c r="D112" s="26">
        <v>5.1242052785966961E-2</v>
      </c>
      <c r="E112" s="26">
        <v>0.4348949891342061</v>
      </c>
      <c r="F112" s="26">
        <v>0.73375895363856247</v>
      </c>
      <c r="G112" s="26">
        <v>0.70333632345113628</v>
      </c>
      <c r="H112" s="28">
        <v>0.40900885528307085</v>
      </c>
    </row>
    <row r="113" spans="2:8" ht="3.75" customHeight="1" thickBot="1" x14ac:dyDescent="0.25">
      <c r="B113" s="22"/>
      <c r="C113" s="23"/>
      <c r="D113" s="23"/>
      <c r="E113" s="23"/>
      <c r="F113" s="23"/>
      <c r="G113" s="23"/>
      <c r="H113" s="24"/>
    </row>
    <row r="114" spans="2:8" x14ac:dyDescent="0.2">
      <c r="B114" s="20" t="s">
        <v>29</v>
      </c>
      <c r="C114" s="19"/>
      <c r="D114" s="19"/>
      <c r="E114" s="19"/>
      <c r="F114" s="19"/>
      <c r="G114" s="19"/>
      <c r="H114" s="21"/>
    </row>
    <row r="115" spans="2:8" x14ac:dyDescent="0.2">
      <c r="B115" s="17" t="s">
        <v>25</v>
      </c>
      <c r="C115" s="25">
        <v>0.63262429867190695</v>
      </c>
      <c r="D115" s="25">
        <v>0.27562102639298358</v>
      </c>
      <c r="E115" s="25">
        <v>0.38814103914468279</v>
      </c>
      <c r="F115" s="25">
        <v>6.0730401975597988E-2</v>
      </c>
      <c r="G115" s="25">
        <v>7.323604154625328E-2</v>
      </c>
      <c r="H115" s="27">
        <v>0.28453572689888723</v>
      </c>
    </row>
    <row r="116" spans="2:8" x14ac:dyDescent="0.2">
      <c r="B116" s="17" t="s">
        <v>26</v>
      </c>
      <c r="C116" s="25">
        <v>0.3139480162207372</v>
      </c>
      <c r="D116" s="25">
        <v>0.67313692082104959</v>
      </c>
      <c r="E116" s="25">
        <v>0.25440996375512526</v>
      </c>
      <c r="F116" s="25">
        <v>0.20911065645096347</v>
      </c>
      <c r="G116" s="25">
        <v>0.23056819853741772</v>
      </c>
      <c r="H116" s="27">
        <v>0.32513900173652044</v>
      </c>
    </row>
    <row r="117" spans="2:8" ht="13.5" thickBot="1" x14ac:dyDescent="0.25">
      <c r="B117" s="18" t="s">
        <v>27</v>
      </c>
      <c r="C117" s="26">
        <v>5.3427685107356203E-2</v>
      </c>
      <c r="D117" s="26">
        <v>5.1242052785966961E-2</v>
      </c>
      <c r="E117" s="26">
        <v>0.35744899710019207</v>
      </c>
      <c r="F117" s="26">
        <v>0.73015894157343897</v>
      </c>
      <c r="G117" s="26">
        <v>0.69619575991632787</v>
      </c>
      <c r="H117" s="28">
        <v>0.39032527136459244</v>
      </c>
    </row>
    <row r="118" spans="2:8" ht="3.75" customHeight="1" thickBot="1" x14ac:dyDescent="0.25">
      <c r="B118" s="22"/>
      <c r="C118" s="23"/>
      <c r="D118" s="23"/>
      <c r="E118" s="23"/>
      <c r="F118" s="23"/>
      <c r="G118" s="23"/>
      <c r="H118" s="24"/>
    </row>
    <row r="119" spans="2:8" x14ac:dyDescent="0.2">
      <c r="B119" s="20" t="s">
        <v>30</v>
      </c>
      <c r="C119" s="19"/>
      <c r="D119" s="19"/>
      <c r="E119" s="19"/>
      <c r="F119" s="19"/>
      <c r="G119" s="19"/>
      <c r="H119" s="21"/>
    </row>
    <row r="120" spans="2:8" x14ac:dyDescent="0.2">
      <c r="B120" s="17" t="s">
        <v>25</v>
      </c>
      <c r="C120" s="25">
        <v>0.84822486729429902</v>
      </c>
      <c r="D120" s="25">
        <v>0.4293471847508844</v>
      </c>
      <c r="E120" s="25">
        <v>0.58272298486342355</v>
      </c>
      <c r="F120" s="25">
        <v>0.33287770687234158</v>
      </c>
      <c r="G120" s="25">
        <v>5.8880806819331208E-2</v>
      </c>
      <c r="H120" s="27">
        <v>0.44984904959998262</v>
      </c>
    </row>
    <row r="121" spans="2:8" x14ac:dyDescent="0.2">
      <c r="B121" s="17" t="s">
        <v>26</v>
      </c>
      <c r="C121" s="25">
        <v>9.8347447598345003E-2</v>
      </c>
      <c r="D121" s="25">
        <v>0.11218948680350829</v>
      </c>
      <c r="E121" s="25">
        <v>9.3959366792078697E-2</v>
      </c>
      <c r="F121" s="25">
        <v>4.1644746986704811E-2</v>
      </c>
      <c r="G121" s="25">
        <v>0.25727039021269849</v>
      </c>
      <c r="H121" s="27">
        <v>0.12033242464471539</v>
      </c>
    </row>
    <row r="122" spans="2:8" ht="13.5" thickBot="1" x14ac:dyDescent="0.25">
      <c r="B122" s="18" t="s">
        <v>27</v>
      </c>
      <c r="C122" s="26">
        <v>5.3427685107356203E-2</v>
      </c>
      <c r="D122" s="26">
        <v>0.45846332844560755</v>
      </c>
      <c r="E122" s="26">
        <v>0.32331764834449783</v>
      </c>
      <c r="F122" s="26">
        <v>0.62547754614095419</v>
      </c>
      <c r="G122" s="26">
        <v>0.68384880296796879</v>
      </c>
      <c r="H122" s="28">
        <v>0.42981852575530199</v>
      </c>
    </row>
    <row r="123" spans="2:8" ht="3.75" customHeight="1" thickBot="1" x14ac:dyDescent="0.25">
      <c r="B123" s="22"/>
      <c r="C123" s="23"/>
      <c r="D123" s="23"/>
      <c r="E123" s="23"/>
      <c r="F123" s="23"/>
      <c r="G123" s="23"/>
      <c r="H123" s="24"/>
    </row>
    <row r="124" spans="2:8" x14ac:dyDescent="0.2">
      <c r="B124" s="20" t="s">
        <v>33</v>
      </c>
      <c r="C124" s="19"/>
      <c r="D124" s="19"/>
      <c r="E124" s="19"/>
      <c r="F124" s="19"/>
      <c r="G124" s="19"/>
      <c r="H124" s="21"/>
    </row>
    <row r="125" spans="2:8" x14ac:dyDescent="0.2">
      <c r="B125" s="17" t="s">
        <v>25</v>
      </c>
      <c r="C125" s="25">
        <v>0.64302204948124175</v>
      </c>
      <c r="D125" s="25">
        <v>0.2146735923754422</v>
      </c>
      <c r="E125" s="25">
        <v>0.54061656879430608</v>
      </c>
      <c r="F125" s="25">
        <v>0.30248577525045717</v>
      </c>
      <c r="G125" s="25">
        <v>8.8604962575541638E-2</v>
      </c>
      <c r="H125" s="27">
        <v>0.36213670697646605</v>
      </c>
    </row>
    <row r="126" spans="2:8" x14ac:dyDescent="0.2">
      <c r="B126" s="17" t="s">
        <v>26</v>
      </c>
      <c r="C126" s="25">
        <v>0.25012258030404616</v>
      </c>
      <c r="D126" s="25">
        <v>0.32686307917895052</v>
      </c>
      <c r="E126" s="25">
        <v>0.17019713161689037</v>
      </c>
      <c r="F126" s="25">
        <v>8.7016081094738421E-2</v>
      </c>
      <c r="G126" s="25">
        <v>0.20237807980378564</v>
      </c>
      <c r="H126" s="27">
        <v>0.20266136812407637</v>
      </c>
    </row>
    <row r="127" spans="2:8" ht="13.5" thickBot="1" x14ac:dyDescent="0.25">
      <c r="B127" s="18" t="s">
        <v>27</v>
      </c>
      <c r="C127" s="26">
        <v>0.10685537021471241</v>
      </c>
      <c r="D127" s="26">
        <v>0.45846332844560755</v>
      </c>
      <c r="E127" s="26">
        <v>0.28918629958880365</v>
      </c>
      <c r="F127" s="26">
        <v>0.61049814365480481</v>
      </c>
      <c r="G127" s="26">
        <v>0.70901695762067107</v>
      </c>
      <c r="H127" s="28">
        <v>0.43520192489945753</v>
      </c>
    </row>
    <row r="128" spans="2:8" ht="3.75" customHeight="1" thickBot="1" x14ac:dyDescent="0.25">
      <c r="B128" s="22"/>
      <c r="C128" s="23"/>
      <c r="D128" s="23"/>
      <c r="E128" s="23"/>
      <c r="F128" s="23"/>
      <c r="G128" s="23"/>
      <c r="H128" s="24"/>
    </row>
    <row r="129" spans="2:8" x14ac:dyDescent="0.2">
      <c r="B129" s="20" t="s">
        <v>31</v>
      </c>
      <c r="C129" s="19"/>
      <c r="D129" s="19"/>
      <c r="E129" s="19"/>
      <c r="F129" s="19"/>
      <c r="G129" s="19"/>
      <c r="H129" s="21"/>
    </row>
    <row r="130" spans="2:8" x14ac:dyDescent="0.2">
      <c r="B130" s="17" t="s">
        <v>25</v>
      </c>
      <c r="C130" s="25">
        <v>0.74136949707958666</v>
      </c>
      <c r="D130" s="25">
        <v>0.49029461876842573</v>
      </c>
      <c r="E130" s="25">
        <v>0.57595614475920265</v>
      </c>
      <c r="F130" s="25">
        <v>0.27648042493981406</v>
      </c>
      <c r="G130" s="25">
        <v>0.1400850612267735</v>
      </c>
      <c r="H130" s="27">
        <v>0.44248805369800326</v>
      </c>
    </row>
    <row r="131" spans="2:8" x14ac:dyDescent="0.2">
      <c r="B131" s="17" t="s">
        <v>26</v>
      </c>
      <c r="C131" s="25">
        <v>9.8347447598345003E-2</v>
      </c>
      <c r="D131" s="25">
        <v>0.33656846041052479</v>
      </c>
      <c r="E131" s="25">
        <v>0.29772460703344511</v>
      </c>
      <c r="F131" s="25">
        <v>0.22971598866392115</v>
      </c>
      <c r="G131" s="25">
        <v>0.15431019291023496</v>
      </c>
      <c r="H131" s="27">
        <v>0.22130705916298818</v>
      </c>
    </row>
    <row r="132" spans="2:8" ht="13.5" thickBot="1" x14ac:dyDescent="0.25">
      <c r="B132" s="18" t="s">
        <v>27</v>
      </c>
      <c r="C132" s="26">
        <v>0.1602830553220686</v>
      </c>
      <c r="D132" s="26">
        <v>0.17313692082104962</v>
      </c>
      <c r="E132" s="26">
        <v>0.12631924820735238</v>
      </c>
      <c r="F132" s="26">
        <v>0.49380358639626537</v>
      </c>
      <c r="G132" s="26">
        <v>0.70560474586299027</v>
      </c>
      <c r="H132" s="28">
        <v>0.33620488713900848</v>
      </c>
    </row>
    <row r="133" spans="2:8" ht="3.75" customHeight="1" thickBot="1" x14ac:dyDescent="0.25">
      <c r="B133" s="22"/>
      <c r="C133" s="23"/>
      <c r="D133" s="23"/>
      <c r="E133" s="23"/>
      <c r="F133" s="23"/>
      <c r="G133" s="23"/>
      <c r="H133" s="24"/>
    </row>
    <row r="134" spans="2:8" x14ac:dyDescent="0.2">
      <c r="B134" s="20" t="s">
        <v>32</v>
      </c>
      <c r="C134" s="19"/>
      <c r="D134" s="19"/>
      <c r="E134" s="19"/>
      <c r="F134" s="19"/>
      <c r="G134" s="19"/>
      <c r="H134" s="21"/>
    </row>
    <row r="135" spans="2:8" x14ac:dyDescent="0.2">
      <c r="B135" s="17" t="s">
        <v>25</v>
      </c>
      <c r="C135" s="25">
        <v>0.69644973458859794</v>
      </c>
      <c r="D135" s="25">
        <v>0.44875794721403317</v>
      </c>
      <c r="E135" s="25">
        <v>0.49174331262096771</v>
      </c>
      <c r="F135" s="25">
        <v>0.23663568398567109</v>
      </c>
      <c r="G135" s="25">
        <v>9.4285596745076805E-2</v>
      </c>
      <c r="H135" s="27">
        <v>0.39068401339744674</v>
      </c>
    </row>
    <row r="136" spans="2:8" x14ac:dyDescent="0.2">
      <c r="B136" s="17" t="s">
        <v>26</v>
      </c>
      <c r="C136" s="25">
        <v>0.19669489519669001</v>
      </c>
      <c r="D136" s="25">
        <v>0.37810513196491741</v>
      </c>
      <c r="E136" s="25">
        <v>0.38193743917167999</v>
      </c>
      <c r="F136" s="25">
        <v>0.28712670738289287</v>
      </c>
      <c r="G136" s="25">
        <v>0.20511190155834666</v>
      </c>
      <c r="H136" s="27">
        <v>0.28846169929799298</v>
      </c>
    </row>
    <row r="137" spans="2:8" ht="13.5" thickBot="1" x14ac:dyDescent="0.25">
      <c r="B137" s="18" t="s">
        <v>27</v>
      </c>
      <c r="C137" s="26">
        <v>0.10685537021471241</v>
      </c>
      <c r="D137" s="26">
        <v>0.17313692082104962</v>
      </c>
      <c r="E137" s="26">
        <v>0.12631924820735238</v>
      </c>
      <c r="F137" s="26">
        <v>0.47623760863143672</v>
      </c>
      <c r="G137" s="26">
        <v>0.70060250169657523</v>
      </c>
      <c r="H137" s="28">
        <v>0.32085428730456034</v>
      </c>
    </row>
    <row r="139" spans="2:8" ht="15" x14ac:dyDescent="0.25">
      <c r="B139" s="16" t="s">
        <v>36</v>
      </c>
    </row>
    <row r="140" spans="2:8" ht="13.5" thickBot="1" x14ac:dyDescent="0.25"/>
    <row r="141" spans="2:8" ht="26.25" thickBot="1" x14ac:dyDescent="0.25">
      <c r="B141" s="6" t="s">
        <v>0</v>
      </c>
      <c r="C141" s="10" t="s">
        <v>1</v>
      </c>
      <c r="D141" s="10" t="s">
        <v>2</v>
      </c>
      <c r="E141" s="10" t="s">
        <v>9</v>
      </c>
      <c r="F141" s="11" t="s">
        <v>7</v>
      </c>
    </row>
    <row r="142" spans="2:8" ht="26.25" thickBot="1" x14ac:dyDescent="0.25">
      <c r="B142" s="6" t="s">
        <v>10</v>
      </c>
      <c r="C142" s="9">
        <v>617.46414519999996</v>
      </c>
      <c r="D142" s="9">
        <v>279.20990840000002</v>
      </c>
      <c r="E142" s="9">
        <v>34.769230800000003</v>
      </c>
      <c r="F142" s="7">
        <f>SUM(B142:E142)</f>
        <v>931.44328440000004</v>
      </c>
    </row>
    <row r="143" spans="2:8" x14ac:dyDescent="0.2">
      <c r="B143" s="20" t="s">
        <v>24</v>
      </c>
      <c r="C143" s="19"/>
      <c r="D143" s="19"/>
      <c r="E143" s="19"/>
      <c r="F143" s="21"/>
    </row>
    <row r="144" spans="2:8" x14ac:dyDescent="0.2">
      <c r="B144" s="17" t="s">
        <v>25</v>
      </c>
      <c r="C144" s="25">
        <v>0.86264213094911202</v>
      </c>
      <c r="D144" s="25">
        <v>0.79749152483873675</v>
      </c>
      <c r="E144" s="25">
        <v>0.76991150462839686</v>
      </c>
      <c r="F144" s="27">
        <v>0.83965107215710977</v>
      </c>
    </row>
    <row r="145" spans="2:6" x14ac:dyDescent="0.2">
      <c r="B145" s="17" t="s">
        <v>26</v>
      </c>
      <c r="C145" s="25">
        <v>0.13735786905088784</v>
      </c>
      <c r="D145" s="25">
        <v>0.20250847516126327</v>
      </c>
      <c r="E145" s="25">
        <v>0.11504424768580154</v>
      </c>
      <c r="F145" s="27">
        <v>0.15605451715037347</v>
      </c>
    </row>
    <row r="146" spans="2:6" ht="13.5" thickBot="1" x14ac:dyDescent="0.25">
      <c r="B146" s="18" t="s">
        <v>27</v>
      </c>
      <c r="C146" s="26">
        <v>0</v>
      </c>
      <c r="D146" s="26">
        <v>0</v>
      </c>
      <c r="E146" s="26">
        <v>0.11504424768580154</v>
      </c>
      <c r="F146" s="28">
        <v>4.2944106925164489E-3</v>
      </c>
    </row>
    <row r="147" spans="2:6" ht="3.75" customHeight="1" thickBot="1" x14ac:dyDescent="0.25">
      <c r="B147" s="22"/>
      <c r="C147" s="23"/>
      <c r="D147" s="23"/>
      <c r="E147" s="23"/>
      <c r="F147" s="24"/>
    </row>
    <row r="148" spans="2:6" x14ac:dyDescent="0.2">
      <c r="B148" s="20" t="s">
        <v>28</v>
      </c>
      <c r="C148" s="19"/>
      <c r="D148" s="19"/>
      <c r="E148" s="19"/>
      <c r="F148" s="21"/>
    </row>
    <row r="149" spans="2:6" x14ac:dyDescent="0.2">
      <c r="B149" s="17" t="s">
        <v>25</v>
      </c>
      <c r="C149" s="25">
        <v>0.36628765080236758</v>
      </c>
      <c r="D149" s="25">
        <v>0.20609000994894491</v>
      </c>
      <c r="E149" s="25">
        <v>2.8761061921450386E-2</v>
      </c>
      <c r="F149" s="27">
        <v>0.30566741826197225</v>
      </c>
    </row>
    <row r="150" spans="2:6" x14ac:dyDescent="0.2">
      <c r="B150" s="17" t="s">
        <v>26</v>
      </c>
      <c r="C150" s="25">
        <v>0.63371234919763231</v>
      </c>
      <c r="D150" s="25">
        <v>0.793909990051055</v>
      </c>
      <c r="E150" s="25">
        <v>0.76991150462839686</v>
      </c>
      <c r="F150" s="27">
        <v>0.68681736302612384</v>
      </c>
    </row>
    <row r="151" spans="2:6" ht="13.5" thickBot="1" x14ac:dyDescent="0.25">
      <c r="B151" s="18" t="s">
        <v>27</v>
      </c>
      <c r="C151" s="26">
        <v>0</v>
      </c>
      <c r="D151" s="26">
        <v>0</v>
      </c>
      <c r="E151" s="26">
        <v>0.20132743345015272</v>
      </c>
      <c r="F151" s="28">
        <v>7.5152187119037856E-3</v>
      </c>
    </row>
    <row r="152" spans="2:6" ht="3.75" customHeight="1" thickBot="1" x14ac:dyDescent="0.25">
      <c r="B152" s="22"/>
      <c r="C152" s="23"/>
      <c r="D152" s="23"/>
      <c r="E152" s="23"/>
      <c r="F152" s="24"/>
    </row>
    <row r="153" spans="2:6" x14ac:dyDescent="0.2">
      <c r="B153" s="20" t="s">
        <v>29</v>
      </c>
      <c r="C153" s="19"/>
      <c r="D153" s="19"/>
      <c r="E153" s="19"/>
      <c r="F153" s="21"/>
    </row>
    <row r="154" spans="2:6" x14ac:dyDescent="0.2">
      <c r="B154" s="17" t="s">
        <v>25</v>
      </c>
      <c r="C154" s="25">
        <v>0.59521743255384729</v>
      </c>
      <c r="D154" s="25">
        <v>0.40859848511020824</v>
      </c>
      <c r="E154" s="25">
        <v>0.74115044270694641</v>
      </c>
      <c r="F154" s="27">
        <v>0.54472387970120395</v>
      </c>
    </row>
    <row r="155" spans="2:6" x14ac:dyDescent="0.2">
      <c r="B155" s="17" t="s">
        <v>26</v>
      </c>
      <c r="C155" s="25">
        <v>0.40478256744615271</v>
      </c>
      <c r="D155" s="25">
        <v>0.59140151488979176</v>
      </c>
      <c r="E155" s="25">
        <v>5.7522123842900771E-2</v>
      </c>
      <c r="F155" s="27">
        <v>0.44776090158689213</v>
      </c>
    </row>
    <row r="156" spans="2:6" ht="13.5" thickBot="1" x14ac:dyDescent="0.25">
      <c r="B156" s="18" t="s">
        <v>27</v>
      </c>
      <c r="C156" s="26">
        <v>0</v>
      </c>
      <c r="D156" s="26">
        <v>0</v>
      </c>
      <c r="E156" s="26">
        <v>0.20132743345015272</v>
      </c>
      <c r="F156" s="28">
        <v>7.5152187119037856E-3</v>
      </c>
    </row>
    <row r="157" spans="2:6" ht="3.75" customHeight="1" thickBot="1" x14ac:dyDescent="0.25">
      <c r="B157" s="22"/>
      <c r="C157" s="23"/>
      <c r="D157" s="23"/>
      <c r="E157" s="23"/>
      <c r="F157" s="24"/>
    </row>
    <row r="158" spans="2:6" x14ac:dyDescent="0.2">
      <c r="B158" s="20" t="s">
        <v>30</v>
      </c>
      <c r="C158" s="19"/>
      <c r="D158" s="19"/>
      <c r="E158" s="19"/>
      <c r="F158" s="21"/>
    </row>
    <row r="159" spans="2:6" x14ac:dyDescent="0.2">
      <c r="B159" s="17" t="s">
        <v>25</v>
      </c>
      <c r="C159" s="25">
        <v>0.90842808729940794</v>
      </c>
      <c r="D159" s="25">
        <v>0.69623728725810508</v>
      </c>
      <c r="E159" s="25">
        <v>0</v>
      </c>
      <c r="F159" s="27">
        <v>0.81091155441261975</v>
      </c>
    </row>
    <row r="160" spans="2:6" x14ac:dyDescent="0.2">
      <c r="B160" s="17" t="s">
        <v>26</v>
      </c>
      <c r="C160" s="25">
        <v>9.1571912700591895E-2</v>
      </c>
      <c r="D160" s="25">
        <v>0.20250847516126327</v>
      </c>
      <c r="E160" s="25">
        <v>5.7522123842900771E-2</v>
      </c>
      <c r="F160" s="27">
        <v>0.12355529051254385</v>
      </c>
    </row>
    <row r="161" spans="2:6" ht="13.5" thickBot="1" x14ac:dyDescent="0.25">
      <c r="B161" s="18" t="s">
        <v>27</v>
      </c>
      <c r="C161" s="26">
        <v>0</v>
      </c>
      <c r="D161" s="26">
        <v>0.10125423758063164</v>
      </c>
      <c r="E161" s="26">
        <v>0.9424778761570991</v>
      </c>
      <c r="F161" s="28">
        <v>6.5533155074836244E-2</v>
      </c>
    </row>
    <row r="162" spans="2:6" ht="4.5" customHeight="1" thickBot="1" x14ac:dyDescent="0.25">
      <c r="B162" s="22"/>
      <c r="C162" s="23"/>
      <c r="D162" s="23"/>
      <c r="E162" s="23"/>
      <c r="F162" s="24"/>
    </row>
    <row r="163" spans="2:6" x14ac:dyDescent="0.2">
      <c r="B163" s="20" t="s">
        <v>33</v>
      </c>
      <c r="C163" s="19"/>
      <c r="D163" s="19"/>
      <c r="E163" s="19"/>
      <c r="F163" s="21"/>
    </row>
    <row r="164" spans="2:6" x14ac:dyDescent="0.2">
      <c r="B164" s="17" t="s">
        <v>25</v>
      </c>
      <c r="C164" s="25">
        <v>0.77107021824852007</v>
      </c>
      <c r="D164" s="25">
        <v>0.30734424752957656</v>
      </c>
      <c r="E164" s="25">
        <v>0</v>
      </c>
      <c r="F164" s="27">
        <v>0.60328071693808849</v>
      </c>
    </row>
    <row r="165" spans="2:6" x14ac:dyDescent="0.2">
      <c r="B165" s="17" t="s">
        <v>26</v>
      </c>
      <c r="C165" s="25">
        <v>0.18314382540118379</v>
      </c>
      <c r="D165" s="25">
        <v>0.59140151488979176</v>
      </c>
      <c r="E165" s="25">
        <v>0.7986725665498472</v>
      </c>
      <c r="F165" s="27">
        <v>0.32850002176686477</v>
      </c>
    </row>
    <row r="166" spans="2:6" ht="13.5" thickBot="1" x14ac:dyDescent="0.25">
      <c r="B166" s="18" t="s">
        <v>27</v>
      </c>
      <c r="C166" s="26">
        <v>4.5785956350295948E-2</v>
      </c>
      <c r="D166" s="26">
        <v>0.10125423758063164</v>
      </c>
      <c r="E166" s="26">
        <v>0.20132743345015272</v>
      </c>
      <c r="F166" s="28">
        <v>6.8219261295046602E-2</v>
      </c>
    </row>
    <row r="167" spans="2:6" ht="3" customHeight="1" thickBot="1" x14ac:dyDescent="0.25">
      <c r="B167" s="22"/>
      <c r="C167" s="23"/>
      <c r="D167" s="23"/>
      <c r="E167" s="23"/>
      <c r="F167" s="24"/>
    </row>
    <row r="168" spans="2:6" x14ac:dyDescent="0.2">
      <c r="B168" s="20" t="s">
        <v>31</v>
      </c>
      <c r="C168" s="19"/>
      <c r="D168" s="19"/>
      <c r="E168" s="19"/>
      <c r="F168" s="21"/>
    </row>
    <row r="169" spans="2:6" x14ac:dyDescent="0.2">
      <c r="B169" s="17" t="s">
        <v>25</v>
      </c>
      <c r="C169" s="25">
        <v>0.64100338890414321</v>
      </c>
      <c r="D169" s="25">
        <v>0.70877966306442142</v>
      </c>
      <c r="E169" s="25">
        <v>5.7522123842900771E-2</v>
      </c>
      <c r="F169" s="27">
        <v>0.63953965246925759</v>
      </c>
    </row>
    <row r="170" spans="2:6" x14ac:dyDescent="0.2">
      <c r="B170" s="17" t="s">
        <v>26</v>
      </c>
      <c r="C170" s="25">
        <v>0.31321065474556081</v>
      </c>
      <c r="D170" s="25">
        <v>0.10483577236831326</v>
      </c>
      <c r="E170" s="25">
        <v>0.7986725665498472</v>
      </c>
      <c r="F170" s="27">
        <v>0.26886958185685106</v>
      </c>
    </row>
    <row r="171" spans="2:6" ht="13.5" thickBot="1" x14ac:dyDescent="0.25">
      <c r="B171" s="18" t="s">
        <v>27</v>
      </c>
      <c r="C171" s="26">
        <v>4.5785956350295948E-2</v>
      </c>
      <c r="D171" s="26">
        <v>0.18638456456726518</v>
      </c>
      <c r="E171" s="26">
        <v>0.14380530960725191</v>
      </c>
      <c r="F171" s="28">
        <v>9.1590765673891197E-2</v>
      </c>
    </row>
    <row r="172" spans="2:6" ht="3" customHeight="1" thickBot="1" x14ac:dyDescent="0.25">
      <c r="B172" s="22"/>
      <c r="C172" s="23"/>
      <c r="D172" s="23"/>
      <c r="E172" s="23"/>
      <c r="F172" s="24"/>
    </row>
    <row r="173" spans="2:6" x14ac:dyDescent="0.2">
      <c r="B173" s="20" t="s">
        <v>32</v>
      </c>
      <c r="C173" s="19"/>
      <c r="D173" s="19"/>
      <c r="E173" s="19"/>
      <c r="F173" s="21"/>
    </row>
    <row r="174" spans="2:6" x14ac:dyDescent="0.2">
      <c r="B174" s="17" t="s">
        <v>25</v>
      </c>
      <c r="C174" s="25">
        <v>0.77836125795503097</v>
      </c>
      <c r="D174" s="25">
        <v>0.71236119785210317</v>
      </c>
      <c r="E174" s="25">
        <v>0.74115044270694641</v>
      </c>
      <c r="F174" s="27">
        <v>0.7571880287422037</v>
      </c>
    </row>
    <row r="175" spans="2:6" x14ac:dyDescent="0.2">
      <c r="B175" s="17" t="s">
        <v>26</v>
      </c>
      <c r="C175" s="25">
        <v>0.17585278569467291</v>
      </c>
      <c r="D175" s="25">
        <v>0.20250847516126327</v>
      </c>
      <c r="E175" s="25">
        <v>0.11504424768580154</v>
      </c>
      <c r="F175" s="27">
        <v>0.18157322687547631</v>
      </c>
    </row>
    <row r="176" spans="2:6" ht="13.5" thickBot="1" x14ac:dyDescent="0.25">
      <c r="B176" s="18" t="s">
        <v>27</v>
      </c>
      <c r="C176" s="26">
        <v>4.5785956350295948E-2</v>
      </c>
      <c r="D176" s="26">
        <v>8.5130326986633531E-2</v>
      </c>
      <c r="E176" s="26">
        <v>0.14380530960725191</v>
      </c>
      <c r="F176" s="28">
        <v>6.1238744382319792E-2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2020-01-08T18:10:26Z</dcterms:created>
  <dcterms:modified xsi:type="dcterms:W3CDTF">2020-01-14T19:03:05Z</dcterms:modified>
</cp:coreProperties>
</file>