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32760" windowWidth="12420" windowHeight="8100" activeTab="0"/>
  </bookViews>
  <sheets>
    <sheet name="Queso Fundi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<sst xmlns="http://schemas.openxmlformats.org/spreadsheetml/2006/main" count="72" uniqueCount="29">
  <si>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</si>
  <si>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</si>
  <si>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</si>
  <si>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</si>
  <si>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</si>
  <si>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</si>
  <si>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</si>
  <si>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</si>
  <si>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</si>
  <si>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</si>
  <si>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</si>
  <si>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</si>
  <si>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</si>
  <si>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</si>
  <si>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</si>
  <si>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</si>
  <si>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</si>
  <si>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</si>
  <si>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</si>
  <si>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</si>
  <si>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</si>
  <si>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</si>
  <si>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</si>
  <si>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>Precio Promedio ($/kg)</t>
  </si>
  <si>
    <t>Queso Fundido en el Mercado Interno (*)</t>
  </si>
  <si>
    <t>Acceder al listado de datos</t>
  </si>
  <si>
    <t>Fuente: Instituto Nacional de Estadísticas, INE</t>
  </si>
  <si>
    <t>Volúmen (miles de Kg)</t>
  </si>
  <si>
    <t xml:space="preserve">Venta de Queso Fundido en el Mercado Interno (*)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</si>
</sst>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??_);_(@_)"/>
    <numFmt numFmtId="182" formatCode="_(* #,##0.0_);_(* \(#,##0.0\);_(* &quot;-&quot;??_);_(@_)"/>
    <numFmt numFmtId="183" formatCode="_ * #,##0.00_ ;_ * \-#,##0.00_ ;_ * &quot;-&quot;??_ ;_ @_ "/>
    <numFmt numFmtId="184" formatCode="_ * #,##0_ ;_ * \-#,##0_ ;_ * &quot;-&quot;??_ ;_ @_ "/>
    <numFmt numFmtId="185" formatCode="0.0%"/>
    <numFmt numFmtId="186" formatCode="General_)"/>
    <numFmt numFmtId="187" formatCode="_ [$€-2]\ * #,##0.00_ ;_ [$€-2]\ * \-#,##0.00_ ;_ [$€-2]\ * &quot;-&quot;??_ "/>
    <numFmt numFmtId="188" formatCode="#,"/>
    <numFmt numFmtId="189" formatCode="dd/mm/yyyy"/>
    <numFmt numFmtId="190" formatCode="_(* #,##0.000_);_(* \(#,##0.000\);_(* &quot;-&quot;??_);_(@_)"/>
    <numFmt numFmtId="191" formatCode="_(* #,##0.0000_);_(* \(#,##0.0000\);_(* &quot;-&quot;??_);_(@_)"/>
    <numFmt numFmtId="192" formatCode="0.00000000"/>
    <numFmt numFmtId="193" formatCode="0.000000000"/>
    <numFmt numFmtId="194" formatCode="0.0000000000"/>
    <numFmt numFmtId="195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87" fontId="2" fillId="0" borderId="0" applyFont="0" applyFill="0" applyBorder="0" applyAlignment="0" applyProtection="0"/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86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6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178" fontId="33" fillId="0" borderId="0" xfId="0" applyNumberFormat="1" applyFont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60" fillId="0" borderId="13" xfId="0" applyNumberFormat="1" applyFont="1" applyBorder="1" applyAlignment="1">
      <alignment/>
    </xf>
    <xf numFmtId="9" fontId="60" fillId="0" borderId="18" xfId="106" applyFont="1" applyBorder="1" applyAlignment="1">
      <alignment/>
    </xf>
    <xf numFmtId="3" fontId="0" fillId="0" borderId="19" xfId="0" applyNumberFormat="1" applyBorder="1" applyAlignment="1">
      <alignment/>
    </xf>
    <xf numFmtId="3" fontId="60" fillId="0" borderId="15" xfId="0" applyNumberFormat="1" applyFont="1" applyBorder="1" applyAlignment="1">
      <alignment/>
    </xf>
    <xf numFmtId="0" fontId="60" fillId="0" borderId="17" xfId="0" applyFont="1" applyBorder="1" applyAlignment="1">
      <alignment horizontal="center"/>
    </xf>
    <xf numFmtId="0" fontId="60" fillId="0" borderId="19" xfId="0" applyFon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60" fillId="0" borderId="13" xfId="0" applyNumberFormat="1" applyFon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0" xfId="0" applyNumberFormat="1" applyAlignment="1">
      <alignment/>
    </xf>
    <xf numFmtId="178" fontId="60" fillId="0" borderId="1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0" fontId="60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60" fillId="0" borderId="20" xfId="0" applyNumberFormat="1" applyFont="1" applyBorder="1" applyAlignment="1">
      <alignment/>
    </xf>
    <xf numFmtId="9" fontId="60" fillId="0" borderId="23" xfId="106" applyFon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1" xfId="0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0" xfId="62" applyNumberFormat="1" applyAlignment="1">
      <alignment/>
    </xf>
    <xf numFmtId="182" fontId="44" fillId="0" borderId="0" xfId="56" applyNumberFormat="1" applyAlignment="1" applyProtection="1">
      <alignment/>
      <protection/>
    </xf>
    <xf numFmtId="0" fontId="60" fillId="0" borderId="24" xfId="0" applyFont="1" applyBorder="1" applyAlignment="1">
      <alignment vertical="center" wrapText="1"/>
    </xf>
    <xf numFmtId="181" fontId="60" fillId="0" borderId="25" xfId="62" applyNumberFormat="1" applyFont="1" applyBorder="1" applyAlignment="1">
      <alignment vertical="center" wrapText="1"/>
    </xf>
    <xf numFmtId="181" fontId="60" fillId="0" borderId="26" xfId="62" applyNumberFormat="1" applyFont="1" applyBorder="1" applyAlignment="1">
      <alignment vertical="center" wrapText="1"/>
    </xf>
    <xf numFmtId="182" fontId="60" fillId="0" borderId="27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8" xfId="0" applyNumberFormat="1" applyBorder="1" applyAlignment="1">
      <alignment horizontal="center"/>
    </xf>
    <xf numFmtId="181" fontId="0" fillId="0" borderId="24" xfId="62" applyNumberFormat="1" applyBorder="1" applyAlignment="1">
      <alignment/>
    </xf>
    <xf numFmtId="181" fontId="0" fillId="0" borderId="29" xfId="62" applyNumberFormat="1" applyBorder="1" applyAlignment="1">
      <alignment/>
    </xf>
    <xf numFmtId="182" fontId="0" fillId="0" borderId="30" xfId="62" applyNumberFormat="1" applyBorder="1" applyAlignment="1">
      <alignment/>
    </xf>
    <xf numFmtId="17" fontId="0" fillId="0" borderId="31" xfId="0" applyNumberFormat="1" applyBorder="1" applyAlignment="1">
      <alignment horizontal="center"/>
    </xf>
    <xf numFmtId="181" fontId="0" fillId="0" borderId="32" xfId="62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33" xfId="62" applyNumberFormat="1" applyBorder="1" applyAlignment="1">
      <alignment/>
    </xf>
    <xf numFmtId="17" fontId="0" fillId="0" borderId="34" xfId="0" applyNumberFormat="1" applyBorder="1" applyAlignment="1">
      <alignment horizontal="center"/>
    </xf>
    <xf numFmtId="182" fontId="0" fillId="0" borderId="30" xfId="0" applyNumberFormat="1" applyBorder="1" applyAlignment="1">
      <alignment/>
    </xf>
    <xf numFmtId="182" fontId="0" fillId="0" borderId="33" xfId="0" applyNumberFormat="1" applyBorder="1" applyAlignment="1">
      <alignment/>
    </xf>
    <xf numFmtId="181" fontId="0" fillId="0" borderId="35" xfId="62" applyNumberFormat="1" applyBorder="1" applyAlignment="1">
      <alignment/>
    </xf>
    <xf numFmtId="181" fontId="0" fillId="0" borderId="36" xfId="62" applyNumberFormat="1" applyBorder="1" applyAlignment="1">
      <alignment/>
    </xf>
    <xf numFmtId="182" fontId="0" fillId="0" borderId="37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178" fontId="60" fillId="0" borderId="20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0" fontId="60" fillId="0" borderId="38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81" fontId="60" fillId="0" borderId="38" xfId="62" applyNumberFormat="1" applyFont="1" applyBorder="1" applyAlignment="1">
      <alignment horizontal="center"/>
    </xf>
    <xf numFmtId="181" fontId="60" fillId="0" borderId="14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9</xdr:col>
      <xdr:colOff>57150</xdr:colOff>
      <xdr:row>8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810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0</xdr:rowOff>
    </xdr:from>
    <xdr:to>
      <xdr:col>3</xdr:col>
      <xdr:colOff>1266825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P76"/>
  <sheetViews>
    <sheetView showGridLines="0" tabSelected="1" zoomScalePageLayoutView="0" workbookViewId="0" topLeftCell="A1">
      <selection activeCell="H70" sqref="H70"/>
    </sheetView>
  </sheetViews>
  <sheetFormatPr defaultColWidth="11.421875" defaultRowHeight="15"/>
  <cols>
    <col min="1" max="1" width="8.7109375" style="0" customWidth="1"/>
  </cols>
  <sheetData>
    <row r="8" ht="15">
      <c r="M8" s="23"/>
    </row>
    <row r="10" ht="15.75" thickBot="1"/>
    <row r="11" spans="6:10" ht="15.75" thickBot="1">
      <c r="F11" s="61" t="s">
        <v>28</v>
      </c>
      <c r="G11" s="62"/>
      <c r="H11" s="62"/>
      <c r="I11" s="62"/>
      <c r="J11" s="63"/>
    </row>
    <row r="12" ht="15">
      <c r="K12" s="55" t="s">
        <v>25</v>
      </c>
    </row>
    <row r="13" ht="15.75" thickBot="1"/>
    <row r="14" spans="7:9" ht="15.75" thickBot="1">
      <c r="G14" s="64" t="s">
        <v>27</v>
      </c>
      <c r="H14" s="65"/>
      <c r="I14" s="66"/>
    </row>
    <row r="15" ht="15.75" thickBot="1"/>
    <row r="16" spans="2:16" ht="15.75" thickBot="1">
      <c r="B16" s="4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6" t="s">
        <v>14</v>
      </c>
      <c r="P16" s="7" t="s">
        <v>15</v>
      </c>
    </row>
    <row r="17" spans="2:16" ht="15">
      <c r="B17" s="8">
        <v>2007</v>
      </c>
      <c r="C17" s="9">
        <v>601.99894</v>
      </c>
      <c r="D17" s="10">
        <v>494.74578</v>
      </c>
      <c r="E17" s="10">
        <v>550.2391700000001</v>
      </c>
      <c r="F17" s="10">
        <v>501.973</v>
      </c>
      <c r="G17" s="10">
        <v>609.735</v>
      </c>
      <c r="H17" s="10">
        <v>514.507</v>
      </c>
      <c r="I17" s="10">
        <v>716.68</v>
      </c>
      <c r="J17" s="10">
        <v>648.75675</v>
      </c>
      <c r="K17" s="10">
        <v>588.5921500000001</v>
      </c>
      <c r="L17" s="10">
        <v>660.76491</v>
      </c>
      <c r="M17" s="10">
        <v>566.72505</v>
      </c>
      <c r="N17" s="10">
        <v>706.48513</v>
      </c>
      <c r="O17" s="11">
        <f aca="true" t="shared" si="0" ref="O17:O23">SUM(C17:N17)</f>
        <v>7161.202880000001</v>
      </c>
      <c r="P17" s="12"/>
    </row>
    <row r="18" spans="2:16" ht="15">
      <c r="B18" s="8">
        <v>2008</v>
      </c>
      <c r="C18" s="13">
        <v>676.27739</v>
      </c>
      <c r="D18" s="1">
        <v>596.63563</v>
      </c>
      <c r="E18" s="1">
        <v>544.18872</v>
      </c>
      <c r="F18" s="1">
        <v>531.98384</v>
      </c>
      <c r="G18" s="1">
        <v>533.55459</v>
      </c>
      <c r="H18" s="1">
        <v>461.38375</v>
      </c>
      <c r="I18" s="1">
        <v>529.669</v>
      </c>
      <c r="J18" s="1">
        <v>469.072</v>
      </c>
      <c r="K18" s="1">
        <v>518.423</v>
      </c>
      <c r="L18" s="1">
        <v>532.31659</v>
      </c>
      <c r="M18" s="1">
        <v>428.73911</v>
      </c>
      <c r="N18" s="1">
        <v>428.73911</v>
      </c>
      <c r="O18" s="14">
        <f t="shared" si="0"/>
        <v>6250.98273</v>
      </c>
      <c r="P18" s="12">
        <f>+O18/O17-1</f>
        <v>-0.12710436574029882</v>
      </c>
    </row>
    <row r="19" spans="2:16" ht="15">
      <c r="B19" s="8">
        <v>2009</v>
      </c>
      <c r="C19" s="13">
        <v>580.96633</v>
      </c>
      <c r="D19" s="1">
        <v>518.95177</v>
      </c>
      <c r="E19" s="1">
        <v>489.67746</v>
      </c>
      <c r="F19" s="1">
        <v>550.74793</v>
      </c>
      <c r="G19" s="1">
        <v>473.04356</v>
      </c>
      <c r="H19" s="1">
        <v>447.84209999999996</v>
      </c>
      <c r="I19" s="1">
        <v>470.34103999999996</v>
      </c>
      <c r="J19" s="1">
        <v>449.07356</v>
      </c>
      <c r="K19" s="1">
        <v>464.29193</v>
      </c>
      <c r="L19" s="1">
        <v>461.99219</v>
      </c>
      <c r="M19" s="1">
        <v>530.63019</v>
      </c>
      <c r="N19" s="1">
        <v>634.81822</v>
      </c>
      <c r="O19" s="14">
        <f t="shared" si="0"/>
        <v>6072.3762799999995</v>
      </c>
      <c r="P19" s="12">
        <f>+O19/O18-1</f>
        <v>-0.028572539345345538</v>
      </c>
    </row>
    <row r="20" spans="2:16" ht="15">
      <c r="B20" s="8">
        <v>2010</v>
      </c>
      <c r="C20" s="13">
        <v>543.438</v>
      </c>
      <c r="D20" s="1">
        <v>539.87638</v>
      </c>
      <c r="E20" s="1">
        <v>608.14325</v>
      </c>
      <c r="F20" s="1">
        <v>581.59911</v>
      </c>
      <c r="G20" s="1">
        <v>578.2146899999999</v>
      </c>
      <c r="H20" s="1">
        <v>558.11067</v>
      </c>
      <c r="I20" s="1">
        <v>582.2651999999999</v>
      </c>
      <c r="J20" s="1">
        <v>576.7189599999999</v>
      </c>
      <c r="K20" s="1">
        <v>605.9409499999999</v>
      </c>
      <c r="L20" s="1">
        <v>615.50541</v>
      </c>
      <c r="M20" s="1">
        <v>688.1818199999999</v>
      </c>
      <c r="N20" s="1">
        <v>749.34959</v>
      </c>
      <c r="O20" s="14">
        <f t="shared" si="0"/>
        <v>7227.344029999999</v>
      </c>
      <c r="P20" s="12">
        <f>+O20/O19-1</f>
        <v>0.19020029338498112</v>
      </c>
    </row>
    <row r="21" spans="2:16" ht="15">
      <c r="B21" s="8">
        <v>2011</v>
      </c>
      <c r="C21" s="13">
        <v>697.34702</v>
      </c>
      <c r="D21" s="1">
        <v>608.81184</v>
      </c>
      <c r="E21" s="1">
        <v>731.5495500000001</v>
      </c>
      <c r="F21" s="1">
        <v>635.3103299999999</v>
      </c>
      <c r="G21" s="1">
        <v>701.13327</v>
      </c>
      <c r="H21" s="1">
        <v>720.81876</v>
      </c>
      <c r="I21" s="1">
        <v>671.60722</v>
      </c>
      <c r="J21" s="1">
        <v>667.5300699999999</v>
      </c>
      <c r="K21" s="1">
        <v>1169.84148</v>
      </c>
      <c r="L21" s="1">
        <v>863.07498</v>
      </c>
      <c r="M21" s="1">
        <v>980.161</v>
      </c>
      <c r="N21" s="1">
        <v>1055.035</v>
      </c>
      <c r="O21" s="14">
        <f t="shared" si="0"/>
        <v>9502.220519999999</v>
      </c>
      <c r="P21" s="12">
        <f>+O21/O20-1</f>
        <v>0.31475967942818417</v>
      </c>
    </row>
    <row r="22" spans="2:16" ht="15">
      <c r="B22" s="8">
        <v>2012</v>
      </c>
      <c r="C22" s="13">
        <v>1052.782</v>
      </c>
      <c r="D22" s="1">
        <v>887.547</v>
      </c>
      <c r="E22" s="1">
        <v>1072.348</v>
      </c>
      <c r="F22" s="1">
        <v>1075.546</v>
      </c>
      <c r="G22" s="1">
        <v>1085.948</v>
      </c>
      <c r="H22" s="1">
        <v>919.35</v>
      </c>
      <c r="I22" s="1">
        <v>1144.254</v>
      </c>
      <c r="J22" s="1">
        <v>1236.457</v>
      </c>
      <c r="K22" s="1">
        <v>962.47</v>
      </c>
      <c r="L22" s="1">
        <v>1016.958</v>
      </c>
      <c r="M22" s="1">
        <v>1084.953</v>
      </c>
      <c r="N22" s="1">
        <v>1331.857</v>
      </c>
      <c r="O22" s="14">
        <f t="shared" si="0"/>
        <v>12870.47</v>
      </c>
      <c r="P22" s="12">
        <f>+O22/O21-1</f>
        <v>0.3544697234620693</v>
      </c>
    </row>
    <row r="23" spans="2:16" ht="15">
      <c r="B23" s="8">
        <v>2013</v>
      </c>
      <c r="C23" s="13">
        <v>1291.222</v>
      </c>
      <c r="D23" s="1">
        <v>1016.053</v>
      </c>
      <c r="E23" s="1">
        <v>952.47708</v>
      </c>
      <c r="F23" s="1">
        <v>1059.672</v>
      </c>
      <c r="G23" s="1">
        <v>1257.64458</v>
      </c>
      <c r="H23" s="1">
        <v>939.816</v>
      </c>
      <c r="I23" s="1">
        <v>1426.86565</v>
      </c>
      <c r="J23" s="1">
        <v>863.718</v>
      </c>
      <c r="K23" s="1">
        <v>1373.509</v>
      </c>
      <c r="L23" s="1">
        <v>1150.275</v>
      </c>
      <c r="M23" s="1">
        <v>1166.543</v>
      </c>
      <c r="N23" s="1">
        <v>1519.103</v>
      </c>
      <c r="O23" s="14">
        <f t="shared" si="0"/>
        <v>14016.89831</v>
      </c>
      <c r="P23" s="12">
        <f aca="true" t="shared" si="1" ref="P23:P28">O23/O22-1</f>
        <v>0.08907431585637515</v>
      </c>
    </row>
    <row r="24" spans="2:16" ht="15">
      <c r="B24" s="8">
        <v>2014</v>
      </c>
      <c r="C24" s="13">
        <v>1583.759</v>
      </c>
      <c r="D24" s="1">
        <v>1263.134</v>
      </c>
      <c r="E24" s="1">
        <v>1363.4668100000001</v>
      </c>
      <c r="F24" s="1">
        <v>1527.8272</v>
      </c>
      <c r="G24" s="1">
        <v>1658.42021</v>
      </c>
      <c r="H24" s="1">
        <v>1511.92642</v>
      </c>
      <c r="I24" s="1">
        <v>1519.99477</v>
      </c>
      <c r="J24" s="1">
        <v>1432.95187</v>
      </c>
      <c r="K24" s="1">
        <v>1786.0576999999998</v>
      </c>
      <c r="L24" s="1">
        <v>2042.43723</v>
      </c>
      <c r="M24" s="1">
        <v>1423.59889</v>
      </c>
      <c r="N24" s="1">
        <v>1868.5843200000002</v>
      </c>
      <c r="O24" s="14">
        <f>SUM(C24:N24)</f>
        <v>18982.15842</v>
      </c>
      <c r="P24" s="12">
        <f t="shared" si="1"/>
        <v>0.3542338683057764</v>
      </c>
    </row>
    <row r="25" spans="2:16" ht="15">
      <c r="B25" s="8">
        <v>2015</v>
      </c>
      <c r="C25" s="13">
        <v>1432.14797</v>
      </c>
      <c r="D25" s="1">
        <v>1269.05149</v>
      </c>
      <c r="E25" s="1">
        <v>1315.49542</v>
      </c>
      <c r="F25" s="1">
        <v>1424.24271</v>
      </c>
      <c r="G25" s="1">
        <v>1442.26274</v>
      </c>
      <c r="H25" s="1">
        <v>1532.48154</v>
      </c>
      <c r="I25" s="1">
        <v>1264.87389</v>
      </c>
      <c r="J25" s="1">
        <v>1391.95637</v>
      </c>
      <c r="K25" s="1">
        <v>1323.60391</v>
      </c>
      <c r="L25" s="1">
        <v>1325.86628</v>
      </c>
      <c r="M25" s="1">
        <v>1500.97569</v>
      </c>
      <c r="N25" s="1">
        <v>1656.8773600000002</v>
      </c>
      <c r="O25" s="14">
        <f>SUM(C25:N25)</f>
        <v>16879.83537</v>
      </c>
      <c r="P25" s="12">
        <f t="shared" si="1"/>
        <v>-0.11075258163396995</v>
      </c>
    </row>
    <row r="26" spans="2:16" ht="15">
      <c r="B26" s="8">
        <v>2016</v>
      </c>
      <c r="C26" s="13">
        <v>1557.5678899999998</v>
      </c>
      <c r="D26" s="1">
        <v>1716.41966</v>
      </c>
      <c r="E26" s="1">
        <v>1463.22698</v>
      </c>
      <c r="F26" s="1">
        <v>1344.48224</v>
      </c>
      <c r="G26" s="1">
        <v>1497.78425</v>
      </c>
      <c r="H26" s="1">
        <v>1574.4759099999999</v>
      </c>
      <c r="I26" s="1">
        <v>1741.6068799999998</v>
      </c>
      <c r="J26" s="1">
        <v>1784.2590500000001</v>
      </c>
      <c r="K26" s="1">
        <v>1667.9004499999999</v>
      </c>
      <c r="L26" s="1">
        <v>1752.1562</v>
      </c>
      <c r="M26" s="1">
        <v>1662.61948</v>
      </c>
      <c r="N26" s="1">
        <v>1794.8601</v>
      </c>
      <c r="O26" s="14">
        <f>SUM(C26:N26)</f>
        <v>19557.359089999998</v>
      </c>
      <c r="P26" s="12">
        <f t="shared" si="1"/>
        <v>0.1586226205001191</v>
      </c>
    </row>
    <row r="27" spans="2:16" ht="15">
      <c r="B27" s="8">
        <v>2017</v>
      </c>
      <c r="C27" s="13">
        <v>2108.8040199999996</v>
      </c>
      <c r="D27" s="1">
        <v>1522.2821000000001</v>
      </c>
      <c r="E27" s="1">
        <v>1828.7063200000002</v>
      </c>
      <c r="F27" s="1">
        <v>1749.5991399999998</v>
      </c>
      <c r="G27" s="1">
        <v>1841.5559999999998</v>
      </c>
      <c r="H27" s="1">
        <v>1886.4656699999998</v>
      </c>
      <c r="I27" s="1">
        <v>1941.68089</v>
      </c>
      <c r="J27" s="1">
        <v>2138.70279</v>
      </c>
      <c r="K27" s="1">
        <v>1677.93723</v>
      </c>
      <c r="L27" s="1">
        <v>1833.1991600000001</v>
      </c>
      <c r="M27" s="1">
        <v>1704.3115699999998</v>
      </c>
      <c r="N27" s="1">
        <v>2057.3723800000002</v>
      </c>
      <c r="O27" s="14">
        <f>SUM(C27:N27)</f>
        <v>22290.617270000002</v>
      </c>
      <c r="P27" s="12">
        <f t="shared" si="1"/>
        <v>0.13975599504114866</v>
      </c>
    </row>
    <row r="28" spans="2:16" s="25" customFormat="1" ht="15">
      <c r="B28" s="8">
        <v>2018</v>
      </c>
      <c r="C28" s="13">
        <v>2147.48696</v>
      </c>
      <c r="D28" s="1">
        <v>2027.80444</v>
      </c>
      <c r="E28" s="1">
        <v>1774.5717400000003</v>
      </c>
      <c r="F28" s="1">
        <v>1864.17664</v>
      </c>
      <c r="G28" s="1">
        <v>1782.56859</v>
      </c>
      <c r="H28" s="1">
        <v>1965.9882600000003</v>
      </c>
      <c r="I28" s="1">
        <v>1552.2775699999997</v>
      </c>
      <c r="J28" s="1">
        <v>1868.42171</v>
      </c>
      <c r="K28" s="1">
        <v>1456.8934600000002</v>
      </c>
      <c r="L28" s="1">
        <v>1895.5788799999998</v>
      </c>
      <c r="M28" s="1">
        <v>1759.52659</v>
      </c>
      <c r="N28" s="1">
        <v>1622.9588</v>
      </c>
      <c r="O28" s="14">
        <f>SUM(C28:N28)</f>
        <v>21718.253640000003</v>
      </c>
      <c r="P28" s="12">
        <f t="shared" si="1"/>
        <v>-0.025677334237411142</v>
      </c>
    </row>
    <row r="29" spans="2:16" s="25" customFormat="1" ht="15.75" thickBot="1">
      <c r="B29" s="26">
        <v>2019</v>
      </c>
      <c r="C29" s="27">
        <v>1911.61598</v>
      </c>
      <c r="D29" s="28">
        <v>1686.7020499999999</v>
      </c>
      <c r="E29" s="28">
        <v>1562.51498</v>
      </c>
      <c r="F29" s="28">
        <v>1675.05367</v>
      </c>
      <c r="G29" s="28">
        <v>2026.19067</v>
      </c>
      <c r="H29" s="28"/>
      <c r="I29" s="28"/>
      <c r="J29" s="28"/>
      <c r="K29" s="28"/>
      <c r="L29" s="28"/>
      <c r="M29" s="28"/>
      <c r="N29" s="28"/>
      <c r="O29" s="29"/>
      <c r="P29" s="30"/>
    </row>
    <row r="30" ht="15.75" thickBot="1">
      <c r="B30" s="56" t="s">
        <v>26</v>
      </c>
    </row>
    <row r="31" spans="5:9" ht="15.75" thickBot="1">
      <c r="E31" s="24"/>
      <c r="G31" s="64" t="s">
        <v>16</v>
      </c>
      <c r="H31" s="65"/>
      <c r="I31" s="66"/>
    </row>
    <row r="32" ht="15.75" thickBot="1"/>
    <row r="33" spans="2:16" ht="15.75" thickBot="1">
      <c r="B33" s="4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5" t="s">
        <v>11</v>
      </c>
      <c r="M33" s="5" t="s">
        <v>12</v>
      </c>
      <c r="N33" s="5" t="s">
        <v>13</v>
      </c>
      <c r="O33" s="6" t="s">
        <v>14</v>
      </c>
      <c r="P33" s="7" t="s">
        <v>15</v>
      </c>
    </row>
    <row r="34" spans="2:16" ht="15">
      <c r="B34" s="8">
        <v>2007</v>
      </c>
      <c r="C34" s="9">
        <v>37642.7</v>
      </c>
      <c r="D34" s="10">
        <v>31542.33</v>
      </c>
      <c r="E34" s="10">
        <v>33775.84</v>
      </c>
      <c r="F34" s="10">
        <v>32130.51</v>
      </c>
      <c r="G34" s="10">
        <v>38070.07</v>
      </c>
      <c r="H34" s="10">
        <v>35479.11</v>
      </c>
      <c r="I34" s="10">
        <v>50255.31</v>
      </c>
      <c r="J34" s="10">
        <v>50792.05</v>
      </c>
      <c r="K34" s="10">
        <v>47129.4</v>
      </c>
      <c r="L34" s="10">
        <v>52948.63</v>
      </c>
      <c r="M34" s="10">
        <v>48902.68</v>
      </c>
      <c r="N34" s="10">
        <v>59441.44</v>
      </c>
      <c r="O34" s="11">
        <f aca="true" t="shared" si="2" ref="O34:O39">SUM(C34:N34)</f>
        <v>518110.07</v>
      </c>
      <c r="P34" s="12"/>
    </row>
    <row r="35" spans="2:16" ht="15">
      <c r="B35" s="8">
        <v>2008</v>
      </c>
      <c r="C35" s="13">
        <v>58761.38</v>
      </c>
      <c r="D35" s="1">
        <v>56504.49</v>
      </c>
      <c r="E35" s="1">
        <v>52712.19</v>
      </c>
      <c r="F35" s="1">
        <v>50435.64</v>
      </c>
      <c r="G35" s="1">
        <v>49271.38</v>
      </c>
      <c r="H35" s="1">
        <v>44869.31</v>
      </c>
      <c r="I35" s="1">
        <v>50349.3</v>
      </c>
      <c r="J35" s="1">
        <v>44989.21</v>
      </c>
      <c r="K35" s="1">
        <v>47962.09</v>
      </c>
      <c r="L35" s="1">
        <v>45464.96</v>
      </c>
      <c r="M35" s="1">
        <v>38402.31</v>
      </c>
      <c r="N35" s="1">
        <v>38402.31</v>
      </c>
      <c r="O35" s="14">
        <f t="shared" si="2"/>
        <v>578124.5700000001</v>
      </c>
      <c r="P35" s="12">
        <f>+O35/O34-1</f>
        <v>0.11583349460858772</v>
      </c>
    </row>
    <row r="36" spans="2:16" ht="15">
      <c r="B36" s="8">
        <v>2009</v>
      </c>
      <c r="C36" s="13">
        <v>49673.39</v>
      </c>
      <c r="D36" s="1">
        <v>44679.95</v>
      </c>
      <c r="E36" s="1">
        <v>42713.81</v>
      </c>
      <c r="F36" s="1">
        <v>47337.5</v>
      </c>
      <c r="G36" s="1">
        <v>41353.78</v>
      </c>
      <c r="H36" s="1">
        <v>40843.06</v>
      </c>
      <c r="I36" s="1">
        <v>43041.39</v>
      </c>
      <c r="J36" s="1">
        <v>40556.2</v>
      </c>
      <c r="K36" s="1">
        <v>41933.61</v>
      </c>
      <c r="L36" s="1">
        <v>40307.04</v>
      </c>
      <c r="M36" s="1">
        <v>45398.42</v>
      </c>
      <c r="N36" s="1">
        <v>51770.8</v>
      </c>
      <c r="O36" s="14">
        <f t="shared" si="2"/>
        <v>529608.95</v>
      </c>
      <c r="P36" s="12">
        <f>+O36/O35-1</f>
        <v>-0.08391897268784154</v>
      </c>
    </row>
    <row r="37" spans="2:16" ht="15">
      <c r="B37" s="8">
        <v>2010</v>
      </c>
      <c r="C37" s="13">
        <v>46687</v>
      </c>
      <c r="D37" s="1">
        <v>47339.3</v>
      </c>
      <c r="E37" s="1">
        <v>51995.79</v>
      </c>
      <c r="F37" s="1">
        <v>49312.14</v>
      </c>
      <c r="G37" s="1">
        <v>48790.16</v>
      </c>
      <c r="H37" s="1">
        <v>51025.07</v>
      </c>
      <c r="I37" s="1">
        <v>51656.11</v>
      </c>
      <c r="J37" s="1">
        <v>51180.21</v>
      </c>
      <c r="K37" s="1">
        <v>53661.92</v>
      </c>
      <c r="L37" s="1">
        <v>56873.54</v>
      </c>
      <c r="M37" s="1">
        <v>60762.88</v>
      </c>
      <c r="N37" s="1">
        <v>67224.14000000001</v>
      </c>
      <c r="O37" s="14">
        <f t="shared" si="2"/>
        <v>636508.2599999999</v>
      </c>
      <c r="P37" s="12">
        <f>+O37/O36-1</f>
        <v>0.201845739200593</v>
      </c>
    </row>
    <row r="38" spans="2:16" ht="15">
      <c r="B38" s="8">
        <v>2011</v>
      </c>
      <c r="C38" s="13">
        <v>66263.74</v>
      </c>
      <c r="D38" s="1">
        <v>58448.33</v>
      </c>
      <c r="E38" s="1">
        <v>70131.26</v>
      </c>
      <c r="F38" s="1">
        <v>61032.42</v>
      </c>
      <c r="G38" s="1">
        <v>68680.97</v>
      </c>
      <c r="H38" s="1">
        <v>69484.1</v>
      </c>
      <c r="I38" s="1">
        <v>68906.4</v>
      </c>
      <c r="J38" s="1">
        <v>67736.99</v>
      </c>
      <c r="K38" s="1">
        <v>115485.64</v>
      </c>
      <c r="L38" s="1">
        <v>88854.52</v>
      </c>
      <c r="M38" s="1">
        <v>101195</v>
      </c>
      <c r="N38" s="1">
        <v>105944</v>
      </c>
      <c r="O38" s="14">
        <f t="shared" si="2"/>
        <v>942163.37</v>
      </c>
      <c r="P38" s="12">
        <f>+O38/O37-1</f>
        <v>0.4802060384888016</v>
      </c>
    </row>
    <row r="39" spans="2:16" ht="15">
      <c r="B39" s="8">
        <v>2012</v>
      </c>
      <c r="C39" s="13">
        <v>109933</v>
      </c>
      <c r="D39" s="1">
        <v>94499</v>
      </c>
      <c r="E39" s="1">
        <v>110720</v>
      </c>
      <c r="F39" s="1">
        <v>112744</v>
      </c>
      <c r="G39" s="1">
        <v>113933</v>
      </c>
      <c r="H39" s="1">
        <v>96394</v>
      </c>
      <c r="I39" s="1">
        <v>119194</v>
      </c>
      <c r="J39" s="1">
        <v>127904</v>
      </c>
      <c r="K39" s="1">
        <v>103314</v>
      </c>
      <c r="L39" s="1">
        <v>110998</v>
      </c>
      <c r="M39" s="1">
        <v>113479</v>
      </c>
      <c r="N39" s="1">
        <v>138820</v>
      </c>
      <c r="O39" s="14">
        <f t="shared" si="2"/>
        <v>1351932</v>
      </c>
      <c r="P39" s="12">
        <f>+O39/O38-1</f>
        <v>0.434923117420708</v>
      </c>
    </row>
    <row r="40" spans="2:16" ht="15">
      <c r="B40" s="8">
        <v>2013</v>
      </c>
      <c r="C40" s="13">
        <v>139034</v>
      </c>
      <c r="D40" s="1">
        <v>110706</v>
      </c>
      <c r="E40" s="1">
        <v>104816.94</v>
      </c>
      <c r="F40" s="1">
        <v>112456</v>
      </c>
      <c r="G40" s="1">
        <v>134337.88</v>
      </c>
      <c r="H40" s="1">
        <v>102662</v>
      </c>
      <c r="I40" s="1">
        <v>148236.13</v>
      </c>
      <c r="J40" s="1">
        <v>97751</v>
      </c>
      <c r="K40" s="1">
        <v>145548</v>
      </c>
      <c r="L40" s="1">
        <v>126261</v>
      </c>
      <c r="M40" s="1">
        <v>126313</v>
      </c>
      <c r="N40" s="1">
        <v>165115</v>
      </c>
      <c r="O40" s="14">
        <f aca="true" t="shared" si="3" ref="O40:O45">SUM(C40:N40)</f>
        <v>1513236.9500000002</v>
      </c>
      <c r="P40" s="12">
        <f aca="true" t="shared" si="4" ref="P40:P45">O40/O39-1</f>
        <v>0.11931439599033111</v>
      </c>
    </row>
    <row r="41" spans="2:16" ht="15">
      <c r="B41" s="8">
        <v>2014</v>
      </c>
      <c r="C41" s="13">
        <v>177432</v>
      </c>
      <c r="D41" s="1">
        <v>140189</v>
      </c>
      <c r="E41" s="1">
        <v>152446.6</v>
      </c>
      <c r="F41" s="1">
        <v>171129</v>
      </c>
      <c r="G41" s="1">
        <v>182395.07</v>
      </c>
      <c r="H41" s="1">
        <v>168368.32</v>
      </c>
      <c r="I41" s="1">
        <v>176919.05</v>
      </c>
      <c r="J41" s="1">
        <v>169951.5</v>
      </c>
      <c r="K41" s="1">
        <v>215838.18</v>
      </c>
      <c r="L41" s="1">
        <v>239701.2</v>
      </c>
      <c r="M41" s="1">
        <v>163752.31</v>
      </c>
      <c r="N41" s="1">
        <v>227836.95</v>
      </c>
      <c r="O41" s="14">
        <f t="shared" si="3"/>
        <v>2185959.18</v>
      </c>
      <c r="P41" s="12">
        <f t="shared" si="4"/>
        <v>0.4445584216007943</v>
      </c>
    </row>
    <row r="42" spans="2:16" ht="15">
      <c r="B42" s="8">
        <v>2015</v>
      </c>
      <c r="C42" s="13">
        <v>170825.35</v>
      </c>
      <c r="D42" s="1">
        <v>152847.73</v>
      </c>
      <c r="E42" s="1">
        <v>159850.98</v>
      </c>
      <c r="F42" s="1">
        <v>171402.08</v>
      </c>
      <c r="G42" s="1">
        <v>172993.38</v>
      </c>
      <c r="H42" s="1">
        <v>183090.16</v>
      </c>
      <c r="I42" s="1">
        <v>159790.57</v>
      </c>
      <c r="J42" s="1">
        <v>167062.04</v>
      </c>
      <c r="K42" s="1">
        <v>155622.42</v>
      </c>
      <c r="L42" s="1">
        <v>154676.92</v>
      </c>
      <c r="M42" s="1">
        <v>176448.83</v>
      </c>
      <c r="N42" s="1">
        <v>190097.44</v>
      </c>
      <c r="O42" s="14">
        <f t="shared" si="3"/>
        <v>2014707.9</v>
      </c>
      <c r="P42" s="12">
        <f t="shared" si="4"/>
        <v>-0.07834148119819884</v>
      </c>
    </row>
    <row r="43" spans="2:16" ht="15">
      <c r="B43" s="8">
        <v>2016</v>
      </c>
      <c r="C43" s="13">
        <v>181224.53</v>
      </c>
      <c r="D43" s="1">
        <v>201231.48</v>
      </c>
      <c r="E43" s="1">
        <v>166396.4</v>
      </c>
      <c r="F43" s="1">
        <v>147676.75</v>
      </c>
      <c r="G43" s="1">
        <v>162820.48</v>
      </c>
      <c r="H43" s="1">
        <v>172990.09</v>
      </c>
      <c r="I43" s="1">
        <v>199373.76</v>
      </c>
      <c r="J43" s="1">
        <v>183491.55</v>
      </c>
      <c r="K43" s="1">
        <v>168071.48</v>
      </c>
      <c r="L43" s="1">
        <v>178037.33</v>
      </c>
      <c r="M43" s="1">
        <v>178769.83</v>
      </c>
      <c r="N43" s="1">
        <v>191571</v>
      </c>
      <c r="O43" s="14">
        <f t="shared" si="3"/>
        <v>2131654.68</v>
      </c>
      <c r="P43" s="12">
        <f t="shared" si="4"/>
        <v>0.058046518803048563</v>
      </c>
    </row>
    <row r="44" spans="2:16" ht="15">
      <c r="B44" s="8">
        <v>2017</v>
      </c>
      <c r="C44" s="13">
        <v>218872.11</v>
      </c>
      <c r="D44" s="1">
        <v>167731.73</v>
      </c>
      <c r="E44" s="1">
        <v>193647.59</v>
      </c>
      <c r="F44" s="1">
        <v>185615.90999999997</v>
      </c>
      <c r="G44" s="1">
        <v>199641.81</v>
      </c>
      <c r="H44" s="1">
        <v>198100.76</v>
      </c>
      <c r="I44" s="1">
        <v>229251.27</v>
      </c>
      <c r="J44" s="1">
        <v>240108.82000000004</v>
      </c>
      <c r="K44" s="1">
        <v>204439.77</v>
      </c>
      <c r="L44" s="1">
        <v>218118.59999999998</v>
      </c>
      <c r="M44" s="1">
        <v>205895.23</v>
      </c>
      <c r="N44" s="1">
        <v>257471.6</v>
      </c>
      <c r="O44" s="14">
        <f t="shared" si="3"/>
        <v>2518895.2</v>
      </c>
      <c r="P44" s="12">
        <f t="shared" si="4"/>
        <v>0.18166193785196016</v>
      </c>
    </row>
    <row r="45" spans="2:16" s="25" customFormat="1" ht="15">
      <c r="B45" s="8">
        <v>2018</v>
      </c>
      <c r="C45" s="13">
        <v>257245.80000000005</v>
      </c>
      <c r="D45" s="1">
        <v>242565.43</v>
      </c>
      <c r="E45" s="1">
        <v>212590.80999999997</v>
      </c>
      <c r="F45" s="1">
        <v>226867.14999999997</v>
      </c>
      <c r="G45" s="1">
        <v>216066.23</v>
      </c>
      <c r="H45" s="1">
        <v>229143.01000000004</v>
      </c>
      <c r="I45" s="1">
        <v>200832.09999999998</v>
      </c>
      <c r="J45" s="1">
        <v>236714.68000000002</v>
      </c>
      <c r="K45" s="1">
        <v>184395.00000000003</v>
      </c>
      <c r="L45" s="1">
        <v>243010.73</v>
      </c>
      <c r="M45" s="1">
        <v>221490.32</v>
      </c>
      <c r="N45" s="1">
        <v>209081.74</v>
      </c>
      <c r="O45" s="14">
        <f t="shared" si="3"/>
        <v>2680003</v>
      </c>
      <c r="P45" s="12">
        <f t="shared" si="4"/>
        <v>0.0639597074145839</v>
      </c>
    </row>
    <row r="46" spans="2:16" s="25" customFormat="1" ht="15.75" thickBot="1">
      <c r="B46" s="26">
        <v>2019</v>
      </c>
      <c r="C46" s="27">
        <v>238025.09000000003</v>
      </c>
      <c r="D46" s="28">
        <v>213080.23000000004</v>
      </c>
      <c r="E46" s="28">
        <v>194113.68999999997</v>
      </c>
      <c r="F46" s="28">
        <v>213379.21999999997</v>
      </c>
      <c r="G46" s="28">
        <v>256630.07000000004</v>
      </c>
      <c r="H46" s="28"/>
      <c r="I46" s="28"/>
      <c r="J46" s="28"/>
      <c r="K46" s="28"/>
      <c r="L46" s="28"/>
      <c r="M46" s="28"/>
      <c r="N46" s="28"/>
      <c r="O46" s="29"/>
      <c r="P46" s="30"/>
    </row>
    <row r="47" ht="15.75" thickBot="1">
      <c r="B47" s="56" t="s">
        <v>0</v>
      </c>
    </row>
    <row r="48" spans="2:9" ht="15.75" thickBot="1">
      <c r="B48" s="56"/>
      <c r="C48" s="23"/>
      <c r="G48" s="64" t="s">
        <v>17</v>
      </c>
      <c r="H48" s="65"/>
      <c r="I48" s="66"/>
    </row>
    <row r="49" ht="15.75" thickBot="1"/>
    <row r="50" spans="2:16" ht="15.75" thickBot="1">
      <c r="B50" s="4" t="s">
        <v>1</v>
      </c>
      <c r="C50" s="15" t="s">
        <v>2</v>
      </c>
      <c r="D50" s="15" t="s">
        <v>3</v>
      </c>
      <c r="E50" s="15" t="s">
        <v>4</v>
      </c>
      <c r="F50" s="15" t="s">
        <v>5</v>
      </c>
      <c r="G50" s="15" t="s">
        <v>6</v>
      </c>
      <c r="H50" s="15" t="s">
        <v>7</v>
      </c>
      <c r="I50" s="15" t="s">
        <v>8</v>
      </c>
      <c r="J50" s="15" t="s">
        <v>9</v>
      </c>
      <c r="K50" s="15" t="s">
        <v>10</v>
      </c>
      <c r="L50" s="15" t="s">
        <v>11</v>
      </c>
      <c r="M50" s="15" t="s">
        <v>12</v>
      </c>
      <c r="N50" s="15" t="s">
        <v>13</v>
      </c>
      <c r="O50" s="6" t="s">
        <v>18</v>
      </c>
      <c r="P50" s="7" t="s">
        <v>15</v>
      </c>
    </row>
    <row r="51" spans="2:16" ht="15">
      <c r="B51" s="16">
        <v>2007</v>
      </c>
      <c r="C51" s="17">
        <f aca="true" t="shared" si="5" ref="C51:N51">+C34/C17</f>
        <v>62.52951209515419</v>
      </c>
      <c r="D51" s="18">
        <f t="shared" si="5"/>
        <v>63.754621615974166</v>
      </c>
      <c r="E51" s="18">
        <f t="shared" si="5"/>
        <v>61.3839251029693</v>
      </c>
      <c r="F51" s="18">
        <f t="shared" si="5"/>
        <v>64.00844268516434</v>
      </c>
      <c r="G51" s="18">
        <f t="shared" si="5"/>
        <v>62.43707512279925</v>
      </c>
      <c r="H51" s="18">
        <f t="shared" si="5"/>
        <v>68.9574874588684</v>
      </c>
      <c r="I51" s="18">
        <f t="shared" si="5"/>
        <v>70.12238376960428</v>
      </c>
      <c r="J51" s="18">
        <f t="shared" si="5"/>
        <v>78.2913626717564</v>
      </c>
      <c r="K51" s="18">
        <f t="shared" si="5"/>
        <v>80.07140428223515</v>
      </c>
      <c r="L51" s="18">
        <f t="shared" si="5"/>
        <v>80.13232724479876</v>
      </c>
      <c r="M51" s="18">
        <f t="shared" si="5"/>
        <v>86.28995665534812</v>
      </c>
      <c r="N51" s="18">
        <f t="shared" si="5"/>
        <v>84.13685932781063</v>
      </c>
      <c r="O51" s="19">
        <f aca="true" t="shared" si="6" ref="O51:O56">AVERAGE(C51:N51)</f>
        <v>71.84294650270691</v>
      </c>
      <c r="P51" s="12"/>
    </row>
    <row r="52" spans="2:16" ht="15">
      <c r="B52" s="16">
        <v>2008</v>
      </c>
      <c r="C52" s="20">
        <f aca="true" t="shared" si="7" ref="C52:N52">+C35/C18</f>
        <v>86.88946409993095</v>
      </c>
      <c r="D52" s="21">
        <f t="shared" si="7"/>
        <v>94.7051888268892</v>
      </c>
      <c r="E52" s="21">
        <f t="shared" si="7"/>
        <v>96.86380489474314</v>
      </c>
      <c r="F52" s="21">
        <f t="shared" si="7"/>
        <v>94.80671442952102</v>
      </c>
      <c r="G52" s="21">
        <f t="shared" si="7"/>
        <v>92.34552738080653</v>
      </c>
      <c r="H52" s="21">
        <f t="shared" si="7"/>
        <v>97.24943715507969</v>
      </c>
      <c r="I52" s="21">
        <f t="shared" si="7"/>
        <v>95.05804568513544</v>
      </c>
      <c r="J52" s="21">
        <f t="shared" si="7"/>
        <v>95.91109680390217</v>
      </c>
      <c r="K52" s="21">
        <f t="shared" si="7"/>
        <v>92.51535907936183</v>
      </c>
      <c r="L52" s="21">
        <f t="shared" si="7"/>
        <v>85.40962437409662</v>
      </c>
      <c r="M52" s="21">
        <f t="shared" si="7"/>
        <v>89.57034500538101</v>
      </c>
      <c r="N52" s="21">
        <f t="shared" si="7"/>
        <v>89.57034500538101</v>
      </c>
      <c r="O52" s="22">
        <f t="shared" si="6"/>
        <v>92.57457939501906</v>
      </c>
      <c r="P52" s="12">
        <f>+O52/O51-1</f>
        <v>0.288568800439317</v>
      </c>
    </row>
    <row r="53" spans="2:16" ht="15">
      <c r="B53" s="16">
        <v>2009</v>
      </c>
      <c r="C53" s="20">
        <f aca="true" t="shared" si="8" ref="C53:N53">+C36/C19</f>
        <v>85.50132328666965</v>
      </c>
      <c r="D53" s="21">
        <f t="shared" si="8"/>
        <v>86.09653648546183</v>
      </c>
      <c r="E53" s="21">
        <f t="shared" si="8"/>
        <v>87.2284585040937</v>
      </c>
      <c r="F53" s="21">
        <f t="shared" si="8"/>
        <v>85.95129899081056</v>
      </c>
      <c r="G53" s="21">
        <f t="shared" si="8"/>
        <v>87.42065952657721</v>
      </c>
      <c r="H53" s="21">
        <f t="shared" si="8"/>
        <v>91.1996884616252</v>
      </c>
      <c r="I53" s="21">
        <f t="shared" si="8"/>
        <v>91.51102357557401</v>
      </c>
      <c r="J53" s="21">
        <f t="shared" si="8"/>
        <v>90.31081678467109</v>
      </c>
      <c r="K53" s="21">
        <f t="shared" si="8"/>
        <v>90.31733547468724</v>
      </c>
      <c r="L53" s="21">
        <f t="shared" si="8"/>
        <v>87.24615020007157</v>
      </c>
      <c r="M53" s="21">
        <f t="shared" si="8"/>
        <v>85.55566730946839</v>
      </c>
      <c r="N53" s="21">
        <f t="shared" si="8"/>
        <v>81.55216464959057</v>
      </c>
      <c r="O53" s="22">
        <f t="shared" si="6"/>
        <v>87.49092693744176</v>
      </c>
      <c r="P53" s="12">
        <f>+O53/O52-1</f>
        <v>-0.054914129675763035</v>
      </c>
    </row>
    <row r="54" spans="2:16" ht="15">
      <c r="B54" s="16">
        <v>2010</v>
      </c>
      <c r="C54" s="20">
        <f aca="true" t="shared" si="9" ref="C54:N54">+C37/C20</f>
        <v>85.91044424570973</v>
      </c>
      <c r="D54" s="21">
        <f t="shared" si="9"/>
        <v>87.68544384179208</v>
      </c>
      <c r="E54" s="21">
        <f t="shared" si="9"/>
        <v>85.49924709350964</v>
      </c>
      <c r="F54" s="21">
        <f t="shared" si="9"/>
        <v>84.78716550993346</v>
      </c>
      <c r="G54" s="21">
        <f t="shared" si="9"/>
        <v>84.38069949416196</v>
      </c>
      <c r="H54" s="21">
        <f t="shared" si="9"/>
        <v>91.42464522314185</v>
      </c>
      <c r="I54" s="21">
        <f t="shared" si="9"/>
        <v>88.71577762160611</v>
      </c>
      <c r="J54" s="21">
        <f t="shared" si="9"/>
        <v>88.74376177956765</v>
      </c>
      <c r="K54" s="21">
        <f t="shared" si="9"/>
        <v>88.5596525536028</v>
      </c>
      <c r="L54" s="21">
        <f t="shared" si="9"/>
        <v>92.40136492057803</v>
      </c>
      <c r="M54" s="21">
        <f t="shared" si="9"/>
        <v>88.29480557914187</v>
      </c>
      <c r="N54" s="21">
        <f t="shared" si="9"/>
        <v>89.70998436123787</v>
      </c>
      <c r="O54" s="22">
        <f t="shared" si="6"/>
        <v>88.00941601866526</v>
      </c>
      <c r="P54" s="12">
        <f>+O54/O53-1</f>
        <v>0.0059262040004930405</v>
      </c>
    </row>
    <row r="55" spans="2:16" ht="15">
      <c r="B55" s="16">
        <v>2011</v>
      </c>
      <c r="C55" s="20">
        <f aca="true" t="shared" si="10" ref="C55:M55">+C38/C21</f>
        <v>95.02261872431892</v>
      </c>
      <c r="D55" s="21">
        <f t="shared" si="10"/>
        <v>96.00393119818433</v>
      </c>
      <c r="E55" s="21">
        <f t="shared" si="10"/>
        <v>95.86672563738162</v>
      </c>
      <c r="F55" s="21">
        <f t="shared" si="10"/>
        <v>96.06709842101891</v>
      </c>
      <c r="G55" s="21">
        <f t="shared" si="10"/>
        <v>97.95708310917837</v>
      </c>
      <c r="H55" s="21">
        <f t="shared" si="10"/>
        <v>96.39607603997433</v>
      </c>
      <c r="I55" s="21">
        <f t="shared" si="10"/>
        <v>102.59925436775382</v>
      </c>
      <c r="J55" s="21">
        <f t="shared" si="10"/>
        <v>101.47406543049067</v>
      </c>
      <c r="K55" s="21">
        <f t="shared" si="10"/>
        <v>98.71905037937276</v>
      </c>
      <c r="L55" s="21">
        <f t="shared" si="10"/>
        <v>102.9511016528367</v>
      </c>
      <c r="M55" s="21">
        <f t="shared" si="10"/>
        <v>103.24324269176186</v>
      </c>
      <c r="N55" s="21">
        <f>N38/N21</f>
        <v>100.4175216935931</v>
      </c>
      <c r="O55" s="22">
        <f t="shared" si="6"/>
        <v>98.89314744548876</v>
      </c>
      <c r="P55" s="12">
        <f>+O55/O54-1</f>
        <v>0.12366553397553792</v>
      </c>
    </row>
    <row r="56" spans="2:16" ht="15">
      <c r="B56" s="8">
        <v>2012</v>
      </c>
      <c r="C56" s="20">
        <f aca="true" t="shared" si="11" ref="C56:M56">+C39/C22</f>
        <v>104.42142817791338</v>
      </c>
      <c r="D56" s="21">
        <f t="shared" si="11"/>
        <v>106.47210795597303</v>
      </c>
      <c r="E56" s="21">
        <f t="shared" si="11"/>
        <v>103.2500643447836</v>
      </c>
      <c r="F56" s="21">
        <f t="shared" si="11"/>
        <v>104.82489823773227</v>
      </c>
      <c r="G56" s="21">
        <f t="shared" si="11"/>
        <v>104.9157049877158</v>
      </c>
      <c r="H56" s="21">
        <f t="shared" si="11"/>
        <v>104.85016587806602</v>
      </c>
      <c r="I56" s="21">
        <f t="shared" si="11"/>
        <v>104.16743135702389</v>
      </c>
      <c r="J56" s="21">
        <f t="shared" si="11"/>
        <v>103.44395316618369</v>
      </c>
      <c r="K56" s="21">
        <f t="shared" si="11"/>
        <v>107.34256652155392</v>
      </c>
      <c r="L56" s="21">
        <f t="shared" si="11"/>
        <v>109.14708375370468</v>
      </c>
      <c r="M56" s="21">
        <f t="shared" si="11"/>
        <v>104.59347086924502</v>
      </c>
      <c r="N56" s="21">
        <f>N39/N22</f>
        <v>104.23040912049868</v>
      </c>
      <c r="O56" s="22">
        <f t="shared" si="6"/>
        <v>105.13827369753284</v>
      </c>
      <c r="P56" s="12">
        <f>+O56/O55-1</f>
        <v>0.06315024259377</v>
      </c>
    </row>
    <row r="57" spans="2:16" ht="15">
      <c r="B57" s="8">
        <v>2013</v>
      </c>
      <c r="C57" s="20">
        <f aca="true" t="shared" si="12" ref="C57:M57">C40/C23</f>
        <v>107.67629423910064</v>
      </c>
      <c r="D57" s="21">
        <f t="shared" si="12"/>
        <v>108.9569146491374</v>
      </c>
      <c r="E57" s="21">
        <f t="shared" si="12"/>
        <v>110.04667954844646</v>
      </c>
      <c r="F57" s="21">
        <f t="shared" si="12"/>
        <v>106.12340422319359</v>
      </c>
      <c r="G57" s="21">
        <f t="shared" si="12"/>
        <v>106.8170468321026</v>
      </c>
      <c r="H57" s="21">
        <f t="shared" si="12"/>
        <v>109.23627603701149</v>
      </c>
      <c r="I57" s="21">
        <f t="shared" si="12"/>
        <v>103.88933954643873</v>
      </c>
      <c r="J57" s="21">
        <f t="shared" si="12"/>
        <v>113.1746704364156</v>
      </c>
      <c r="K57" s="21">
        <f t="shared" si="12"/>
        <v>105.9679987535575</v>
      </c>
      <c r="L57" s="21">
        <f t="shared" si="12"/>
        <v>109.76592553954488</v>
      </c>
      <c r="M57" s="21">
        <f t="shared" si="12"/>
        <v>108.27976336920285</v>
      </c>
      <c r="N57" s="21">
        <f>N40/N23</f>
        <v>108.69243231038317</v>
      </c>
      <c r="O57" s="22">
        <f aca="true" t="shared" si="13" ref="O57:O62">AVERAGE(C57:N57)</f>
        <v>108.21889545704455</v>
      </c>
      <c r="P57" s="12">
        <f aca="true" t="shared" si="14" ref="P57:P62">O57/O56-1</f>
        <v>0.02930066902538475</v>
      </c>
    </row>
    <row r="58" spans="2:16" ht="15">
      <c r="B58" s="8">
        <v>2014</v>
      </c>
      <c r="C58" s="20">
        <f aca="true" t="shared" si="15" ref="C58:K58">C41/C24</f>
        <v>112.03219681782392</v>
      </c>
      <c r="D58" s="21">
        <f t="shared" si="15"/>
        <v>110.98505780067673</v>
      </c>
      <c r="E58" s="21">
        <f t="shared" si="15"/>
        <v>111.80807547489916</v>
      </c>
      <c r="F58" s="21">
        <f t="shared" si="15"/>
        <v>112.00808573116123</v>
      </c>
      <c r="G58" s="21">
        <f t="shared" si="15"/>
        <v>109.9812151951525</v>
      </c>
      <c r="H58" s="21">
        <f t="shared" si="15"/>
        <v>111.36012822634584</v>
      </c>
      <c r="I58" s="21">
        <f t="shared" si="15"/>
        <v>116.39451233111808</v>
      </c>
      <c r="J58" s="21">
        <f t="shared" si="15"/>
        <v>118.6023784595082</v>
      </c>
      <c r="K58" s="21">
        <f t="shared" si="15"/>
        <v>120.84614063700182</v>
      </c>
      <c r="L58" s="21">
        <v>117.3603753785863</v>
      </c>
      <c r="M58" s="21">
        <v>115.02700033715256</v>
      </c>
      <c r="N58" s="21">
        <v>121.93024824269102</v>
      </c>
      <c r="O58" s="22">
        <f t="shared" si="13"/>
        <v>114.86128455267642</v>
      </c>
      <c r="P58" s="12">
        <f t="shared" si="14"/>
        <v>0.061379198776505994</v>
      </c>
    </row>
    <row r="59" spans="2:16" ht="15">
      <c r="B59" s="8">
        <v>2015</v>
      </c>
      <c r="C59" s="20">
        <f aca="true" t="shared" si="16" ref="C59:I59">C42/C25</f>
        <v>119.27912029928025</v>
      </c>
      <c r="D59" s="21">
        <f t="shared" si="16"/>
        <v>120.44249678159237</v>
      </c>
      <c r="E59" s="21">
        <f t="shared" si="16"/>
        <v>121.51390082376723</v>
      </c>
      <c r="F59" s="21">
        <f t="shared" si="16"/>
        <v>120.34611713055564</v>
      </c>
      <c r="G59" s="21">
        <f t="shared" si="16"/>
        <v>119.9458151432242</v>
      </c>
      <c r="H59" s="21">
        <f t="shared" si="16"/>
        <v>119.47299541370006</v>
      </c>
      <c r="I59" s="21">
        <f t="shared" si="16"/>
        <v>126.32925010413489</v>
      </c>
      <c r="J59" s="21">
        <v>120.01959515440846</v>
      </c>
      <c r="K59" s="21">
        <v>117.57476600382664</v>
      </c>
      <c r="L59" s="21">
        <v>116.66102557491695</v>
      </c>
      <c r="M59" s="21">
        <v>117.55608780046265</v>
      </c>
      <c r="N59" s="21">
        <v>114.73235411943826</v>
      </c>
      <c r="O59" s="22">
        <f t="shared" si="13"/>
        <v>119.48946036244229</v>
      </c>
      <c r="P59" s="12">
        <f t="shared" si="14"/>
        <v>0.04029361005137755</v>
      </c>
    </row>
    <row r="60" spans="2:16" ht="15">
      <c r="B60" s="8">
        <v>2016</v>
      </c>
      <c r="C60" s="20">
        <v>116.35096689108043</v>
      </c>
      <c r="D60" s="21">
        <v>117.23909058464176</v>
      </c>
      <c r="E60" s="21">
        <v>113.71878886486907</v>
      </c>
      <c r="F60" s="21">
        <v>109.83912290280607</v>
      </c>
      <c r="G60" s="21">
        <v>108.7075658593686</v>
      </c>
      <c r="H60" s="21">
        <v>109.87153814249213</v>
      </c>
      <c r="I60" s="21">
        <v>114.47690192863732</v>
      </c>
      <c r="J60" s="21">
        <v>102.83907485294806</v>
      </c>
      <c r="K60" s="21">
        <v>100.76829225629143</v>
      </c>
      <c r="L60" s="21">
        <v>101.61042149096069</v>
      </c>
      <c r="M60" s="21">
        <v>107.52299738482554</v>
      </c>
      <c r="N60" s="21">
        <v>106.7331097281621</v>
      </c>
      <c r="O60" s="22">
        <f t="shared" si="13"/>
        <v>109.13982257392361</v>
      </c>
      <c r="P60" s="12">
        <f t="shared" si="14"/>
        <v>-0.08661548689838883</v>
      </c>
    </row>
    <row r="61" spans="2:16" ht="15">
      <c r="B61" s="8">
        <v>2017</v>
      </c>
      <c r="C61" s="20">
        <v>103.7896873887788</v>
      </c>
      <c r="D61" s="21">
        <v>110.18439354965811</v>
      </c>
      <c r="E61" s="21">
        <v>105.89321417120709</v>
      </c>
      <c r="F61" s="21">
        <v>106.09053568693453</v>
      </c>
      <c r="G61" s="21">
        <v>108.4093071294058</v>
      </c>
      <c r="H61" s="21">
        <v>105.01159027187597</v>
      </c>
      <c r="I61" s="21">
        <v>118.06845871568525</v>
      </c>
      <c r="J61" s="21">
        <v>112.26843726144858</v>
      </c>
      <c r="K61" s="21">
        <v>121.83993914957117</v>
      </c>
      <c r="L61" s="21">
        <v>118.98248960576655</v>
      </c>
      <c r="M61" s="21">
        <v>120.80844466719195</v>
      </c>
      <c r="N61" s="21">
        <v>125.14584258198313</v>
      </c>
      <c r="O61" s="22">
        <f t="shared" si="13"/>
        <v>113.04102834829224</v>
      </c>
      <c r="P61" s="12">
        <f t="shared" si="14"/>
        <v>0.035745025806013464</v>
      </c>
    </row>
    <row r="62" spans="2:16" s="25" customFormat="1" ht="15">
      <c r="B62" s="8">
        <v>2018</v>
      </c>
      <c r="C62" s="20">
        <v>119.78922563515825</v>
      </c>
      <c r="D62" s="21">
        <v>119.61973512593748</v>
      </c>
      <c r="E62" s="21">
        <v>119.79837456444558</v>
      </c>
      <c r="F62" s="21">
        <v>121.6983118080484</v>
      </c>
      <c r="G62" s="21">
        <v>121.21061215377973</v>
      </c>
      <c r="H62" s="21">
        <v>116.55360037602667</v>
      </c>
      <c r="I62" s="21">
        <v>129.37898729026924</v>
      </c>
      <c r="J62" s="21">
        <v>126.69231936937835</v>
      </c>
      <c r="K62" s="21">
        <v>126.56725084070321</v>
      </c>
      <c r="L62" s="21">
        <v>128.1986904179899</v>
      </c>
      <c r="M62" s="21">
        <v>125.88063247171503</v>
      </c>
      <c r="N62" s="21">
        <v>128.82750936129742</v>
      </c>
      <c r="O62" s="22">
        <f t="shared" si="13"/>
        <v>123.68460411789577</v>
      </c>
      <c r="P62" s="12">
        <f t="shared" si="14"/>
        <v>0.09415674932476259</v>
      </c>
    </row>
    <row r="63" spans="2:16" s="25" customFormat="1" ht="15.75" thickBot="1">
      <c r="B63" s="26">
        <v>2019</v>
      </c>
      <c r="C63" s="32">
        <v>124.51511835551827</v>
      </c>
      <c r="D63" s="31">
        <v>126.32950200066459</v>
      </c>
      <c r="E63" s="31">
        <v>124.23157056708664</v>
      </c>
      <c r="F63" s="31">
        <v>127.38649741294556</v>
      </c>
      <c r="G63" s="31">
        <v>126.65642666294582</v>
      </c>
      <c r="H63" s="31"/>
      <c r="I63" s="31"/>
      <c r="J63" s="31"/>
      <c r="K63" s="31"/>
      <c r="L63" s="31"/>
      <c r="M63" s="31"/>
      <c r="N63" s="31"/>
      <c r="O63" s="57"/>
      <c r="P63" s="30"/>
    </row>
    <row r="64" ht="15">
      <c r="B64" s="56" t="s">
        <v>0</v>
      </c>
    </row>
    <row r="65" spans="2:5" ht="15">
      <c r="B65" s="56" t="s">
        <v>19</v>
      </c>
      <c r="C65" s="2"/>
      <c r="D65" s="2"/>
      <c r="E65" s="3"/>
    </row>
    <row r="67" ht="15">
      <c r="B67" t="s">
        <v>20</v>
      </c>
    </row>
    <row r="68" ht="15">
      <c r="B68" t="s">
        <v>20</v>
      </c>
    </row>
    <row r="69" ht="15">
      <c r="B69" t="s">
        <v>20</v>
      </c>
    </row>
    <row r="70" ht="15">
      <c r="B70" t="s">
        <v>20</v>
      </c>
    </row>
    <row r="71" ht="15">
      <c r="B71" t="s">
        <v>20</v>
      </c>
    </row>
    <row r="72" ht="15">
      <c r="B72" t="s">
        <v>20</v>
      </c>
    </row>
    <row r="73" ht="15">
      <c r="B73" t="s">
        <v>20</v>
      </c>
    </row>
    <row r="74" ht="15">
      <c r="B74" t="s">
        <v>20</v>
      </c>
    </row>
    <row r="75" ht="15">
      <c r="B75" t="s">
        <v>20</v>
      </c>
    </row>
    <row r="76" ht="15">
      <c r="B76" t="s">
        <v>20</v>
      </c>
    </row>
  </sheetData>
  <sheetProtection/>
  <mergeCells count="4">
    <mergeCell ref="F11:J11"/>
    <mergeCell ref="G14:I14"/>
    <mergeCell ref="G31:I31"/>
    <mergeCell ref="G48:I48"/>
  </mergeCells>
  <hyperlinks>
    <hyperlink ref="K12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32:O43 O60 O17:O26 O27:P27 O61:P61 O44:P44 O62 O45 O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G163"/>
  <sheetViews>
    <sheetView showGridLines="0" zoomScalePageLayoutView="0" workbookViewId="0" topLeftCell="A1">
      <pane ySplit="11" topLeftCell="A144" activePane="bottomLeft" state="frozen"/>
      <selection pane="topLeft" activeCell="A1" sqref="A1"/>
      <selection pane="bottomLeft" activeCell="C160" sqref="C160:E160"/>
    </sheetView>
  </sheetViews>
  <sheetFormatPr defaultColWidth="11.421875" defaultRowHeight="15"/>
  <cols>
    <col min="1" max="1" width="14.140625" style="0" customWidth="1"/>
    <col min="2" max="2" width="17.00390625" style="0" customWidth="1"/>
    <col min="3" max="3" width="21.421875" style="33" customWidth="1"/>
    <col min="4" max="4" width="25.28125" style="33" customWidth="1"/>
    <col min="5" max="5" width="26.8515625" style="3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7" t="s">
        <v>24</v>
      </c>
      <c r="D9" s="68"/>
      <c r="E9" s="35" t="s">
        <v>21</v>
      </c>
    </row>
    <row r="11" spans="2:7" s="40" customFormat="1" ht="30">
      <c r="B11" s="36" t="s">
        <v>22</v>
      </c>
      <c r="C11" s="37" t="s">
        <v>27</v>
      </c>
      <c r="D11" s="38" t="s">
        <v>16</v>
      </c>
      <c r="E11" s="39" t="s">
        <v>23</v>
      </c>
      <c r="G11"/>
    </row>
    <row r="12" spans="2:5" ht="15">
      <c r="B12" s="41">
        <v>39083</v>
      </c>
      <c r="C12" s="42">
        <v>601.99894</v>
      </c>
      <c r="D12" s="43">
        <v>37642.7</v>
      </c>
      <c r="E12" s="44">
        <v>62.52951209515419</v>
      </c>
    </row>
    <row r="13" spans="2:5" ht="15">
      <c r="B13" s="45">
        <v>39114</v>
      </c>
      <c r="C13" s="46">
        <v>494.74578</v>
      </c>
      <c r="D13" s="47">
        <v>31542.33</v>
      </c>
      <c r="E13" s="48">
        <v>63.75462161597417</v>
      </c>
    </row>
    <row r="14" spans="2:5" ht="15">
      <c r="B14" s="45">
        <v>39142</v>
      </c>
      <c r="C14" s="46">
        <v>550.2391700000001</v>
      </c>
      <c r="D14" s="47">
        <v>33775.84</v>
      </c>
      <c r="E14" s="48">
        <v>61.38392510296931</v>
      </c>
    </row>
    <row r="15" spans="2:5" ht="15">
      <c r="B15" s="45">
        <v>39173</v>
      </c>
      <c r="C15" s="46">
        <v>501.973</v>
      </c>
      <c r="D15" s="47">
        <v>32130.51</v>
      </c>
      <c r="E15" s="48">
        <v>64.00844268516434</v>
      </c>
    </row>
    <row r="16" spans="2:5" ht="15">
      <c r="B16" s="45">
        <v>39203</v>
      </c>
      <c r="C16" s="46">
        <v>609.735</v>
      </c>
      <c r="D16" s="47">
        <v>38070.07</v>
      </c>
      <c r="E16" s="48">
        <v>62.43707512279925</v>
      </c>
    </row>
    <row r="17" spans="2:5" ht="15">
      <c r="B17" s="45">
        <v>39234</v>
      </c>
      <c r="C17" s="46">
        <v>514.507</v>
      </c>
      <c r="D17" s="47">
        <v>35479.11</v>
      </c>
      <c r="E17" s="48">
        <v>68.9574874588684</v>
      </c>
    </row>
    <row r="18" spans="2:5" ht="15">
      <c r="B18" s="45">
        <v>39264</v>
      </c>
      <c r="C18" s="46">
        <v>716.68</v>
      </c>
      <c r="D18" s="47">
        <v>50255.31</v>
      </c>
      <c r="E18" s="48">
        <v>70.12238376960428</v>
      </c>
    </row>
    <row r="19" spans="2:5" ht="15">
      <c r="B19" s="45">
        <v>39295</v>
      </c>
      <c r="C19" s="46">
        <v>648.75675</v>
      </c>
      <c r="D19" s="47">
        <v>50792.05</v>
      </c>
      <c r="E19" s="48">
        <v>78.2913626717564</v>
      </c>
    </row>
    <row r="20" spans="2:5" ht="15">
      <c r="B20" s="45">
        <v>39326</v>
      </c>
      <c r="C20" s="46">
        <v>588.5921500000001</v>
      </c>
      <c r="D20" s="47">
        <v>47129.4</v>
      </c>
      <c r="E20" s="48">
        <v>80.07140428223516</v>
      </c>
    </row>
    <row r="21" spans="2:5" ht="15">
      <c r="B21" s="45">
        <v>39356</v>
      </c>
      <c r="C21" s="46">
        <v>660.76491</v>
      </c>
      <c r="D21" s="47">
        <v>52948.63</v>
      </c>
      <c r="E21" s="48">
        <v>80.13232724479876</v>
      </c>
    </row>
    <row r="22" spans="2:5" ht="15">
      <c r="B22" s="45">
        <v>39387</v>
      </c>
      <c r="C22" s="46">
        <v>566.72505</v>
      </c>
      <c r="D22" s="47">
        <v>48902.68</v>
      </c>
      <c r="E22" s="48">
        <v>86.28995665534812</v>
      </c>
    </row>
    <row r="23" spans="2:5" ht="15">
      <c r="B23" s="49">
        <v>39417</v>
      </c>
      <c r="C23" s="46">
        <v>706.48513</v>
      </c>
      <c r="D23" s="47">
        <v>59441.44</v>
      </c>
      <c r="E23" s="48">
        <v>84.13685932781063</v>
      </c>
    </row>
    <row r="24" spans="2:5" ht="15">
      <c r="B24" s="41">
        <v>39448</v>
      </c>
      <c r="C24" s="42">
        <v>676.27739</v>
      </c>
      <c r="D24" s="43">
        <v>58761.38</v>
      </c>
      <c r="E24" s="50">
        <v>86.88946409993093</v>
      </c>
    </row>
    <row r="25" spans="2:5" ht="15">
      <c r="B25" s="45">
        <v>39479</v>
      </c>
      <c r="C25" s="46">
        <v>596.63563</v>
      </c>
      <c r="D25" s="47">
        <v>56504.49</v>
      </c>
      <c r="E25" s="51">
        <v>94.7051888268892</v>
      </c>
    </row>
    <row r="26" spans="2:5" ht="15">
      <c r="B26" s="45">
        <v>39508</v>
      </c>
      <c r="C26" s="46">
        <v>544.18872</v>
      </c>
      <c r="D26" s="47">
        <v>52712.19</v>
      </c>
      <c r="E26" s="51">
        <v>96.86380489474314</v>
      </c>
    </row>
    <row r="27" spans="2:5" ht="15">
      <c r="B27" s="45">
        <v>39539</v>
      </c>
      <c r="C27" s="46">
        <v>531.98384</v>
      </c>
      <c r="D27" s="47">
        <v>50435.64</v>
      </c>
      <c r="E27" s="51">
        <v>94.80671442952102</v>
      </c>
    </row>
    <row r="28" spans="2:5" ht="15">
      <c r="B28" s="45">
        <v>39569</v>
      </c>
      <c r="C28" s="46">
        <v>533.55459</v>
      </c>
      <c r="D28" s="47">
        <v>49271.38</v>
      </c>
      <c r="E28" s="51">
        <v>92.34552738080652</v>
      </c>
    </row>
    <row r="29" spans="2:6" ht="15">
      <c r="B29" s="45">
        <v>39600</v>
      </c>
      <c r="C29" s="46">
        <v>461.38375</v>
      </c>
      <c r="D29" s="47">
        <v>44869.31</v>
      </c>
      <c r="E29" s="51">
        <v>97.24943715507969</v>
      </c>
      <c r="F29" s="58"/>
    </row>
    <row r="30" spans="2:5" ht="15">
      <c r="B30" s="45">
        <v>39630</v>
      </c>
      <c r="C30" s="46">
        <v>529.669</v>
      </c>
      <c r="D30" s="47">
        <v>50349.3</v>
      </c>
      <c r="E30" s="51">
        <v>95.05804568513544</v>
      </c>
    </row>
    <row r="31" spans="2:5" ht="15">
      <c r="B31" s="45">
        <v>39661</v>
      </c>
      <c r="C31" s="46">
        <v>469.072</v>
      </c>
      <c r="D31" s="47">
        <v>44989.21</v>
      </c>
      <c r="E31" s="51">
        <v>95.91109680390217</v>
      </c>
    </row>
    <row r="32" spans="2:5" ht="15">
      <c r="B32" s="45">
        <v>39692</v>
      </c>
      <c r="C32" s="46">
        <v>518.423</v>
      </c>
      <c r="D32" s="47">
        <v>47962.09</v>
      </c>
      <c r="E32" s="51">
        <v>92.51535907936183</v>
      </c>
    </row>
    <row r="33" spans="2:5" ht="15">
      <c r="B33" s="45">
        <v>39722</v>
      </c>
      <c r="C33" s="46">
        <v>532.31659</v>
      </c>
      <c r="D33" s="47">
        <v>45464.96</v>
      </c>
      <c r="E33" s="51">
        <v>85.40962437409664</v>
      </c>
    </row>
    <row r="34" spans="2:5" ht="15">
      <c r="B34" s="45">
        <v>39753</v>
      </c>
      <c r="C34" s="46">
        <v>428.73911</v>
      </c>
      <c r="D34" s="47">
        <v>38402.31</v>
      </c>
      <c r="E34" s="51">
        <v>89.57034500538101</v>
      </c>
    </row>
    <row r="35" spans="2:5" ht="15">
      <c r="B35" s="49">
        <v>39783</v>
      </c>
      <c r="C35" s="52">
        <v>428.73911</v>
      </c>
      <c r="D35" s="53">
        <v>38402.31</v>
      </c>
      <c r="E35" s="54">
        <v>89.57034500538101</v>
      </c>
    </row>
    <row r="36" spans="2:5" ht="15">
      <c r="B36" s="45">
        <v>39814</v>
      </c>
      <c r="C36" s="42">
        <v>580.96633</v>
      </c>
      <c r="D36" s="43">
        <v>49673.39</v>
      </c>
      <c r="E36" s="44">
        <v>85.50132328666965</v>
      </c>
    </row>
    <row r="37" spans="2:5" ht="15">
      <c r="B37" s="45">
        <v>39845</v>
      </c>
      <c r="C37" s="46">
        <v>518.95177</v>
      </c>
      <c r="D37" s="47">
        <v>44679.95</v>
      </c>
      <c r="E37" s="48">
        <v>86.09653648546183</v>
      </c>
    </row>
    <row r="38" spans="2:5" ht="15">
      <c r="B38" s="45">
        <v>39873</v>
      </c>
      <c r="C38" s="46">
        <v>489.67746</v>
      </c>
      <c r="D38" s="47">
        <v>42713.81</v>
      </c>
      <c r="E38" s="48">
        <v>87.2284585040937</v>
      </c>
    </row>
    <row r="39" spans="2:5" ht="15">
      <c r="B39" s="45">
        <v>39904</v>
      </c>
      <c r="C39" s="46">
        <v>550.74793</v>
      </c>
      <c r="D39" s="47">
        <v>47337.5</v>
      </c>
      <c r="E39" s="48">
        <v>85.95129899081054</v>
      </c>
    </row>
    <row r="40" spans="2:5" ht="15">
      <c r="B40" s="45">
        <v>39934</v>
      </c>
      <c r="C40" s="46">
        <v>473.04356</v>
      </c>
      <c r="D40" s="47">
        <v>41353.78</v>
      </c>
      <c r="E40" s="48">
        <v>87.42065952657721</v>
      </c>
    </row>
    <row r="41" spans="2:5" ht="15">
      <c r="B41" s="45">
        <v>39965</v>
      </c>
      <c r="C41" s="46">
        <v>447.84209999999996</v>
      </c>
      <c r="D41" s="47">
        <v>40843.06</v>
      </c>
      <c r="E41" s="48">
        <v>91.1996884616252</v>
      </c>
    </row>
    <row r="42" spans="2:5" ht="15">
      <c r="B42" s="45">
        <v>39995</v>
      </c>
      <c r="C42" s="46">
        <v>470.34103999999996</v>
      </c>
      <c r="D42" s="47">
        <v>43041.39</v>
      </c>
      <c r="E42" s="48">
        <v>91.51102357557401</v>
      </c>
    </row>
    <row r="43" spans="2:5" ht="15">
      <c r="B43" s="45">
        <v>40026</v>
      </c>
      <c r="C43" s="46">
        <v>449.07356</v>
      </c>
      <c r="D43" s="47">
        <v>40556.2</v>
      </c>
      <c r="E43" s="48">
        <v>90.31081678467108</v>
      </c>
    </row>
    <row r="44" spans="2:5" ht="15">
      <c r="B44" s="45">
        <v>40057</v>
      </c>
      <c r="C44" s="46">
        <v>464.29193</v>
      </c>
      <c r="D44" s="47">
        <v>41933.61</v>
      </c>
      <c r="E44" s="48">
        <v>90.31733547468723</v>
      </c>
    </row>
    <row r="45" spans="2:5" ht="15">
      <c r="B45" s="45">
        <v>40087</v>
      </c>
      <c r="C45" s="46">
        <v>461.99219</v>
      </c>
      <c r="D45" s="47">
        <v>40307.04</v>
      </c>
      <c r="E45" s="48">
        <v>87.24615020007157</v>
      </c>
    </row>
    <row r="46" spans="2:5" ht="15">
      <c r="B46" s="45">
        <v>40118</v>
      </c>
      <c r="C46" s="46">
        <v>530.63019</v>
      </c>
      <c r="D46" s="47">
        <v>45398.42</v>
      </c>
      <c r="E46" s="48">
        <v>85.55566730946839</v>
      </c>
    </row>
    <row r="47" spans="2:5" ht="15">
      <c r="B47" s="45">
        <v>40148</v>
      </c>
      <c r="C47" s="46">
        <v>634.81822</v>
      </c>
      <c r="D47" s="47">
        <v>51770.8</v>
      </c>
      <c r="E47" s="48">
        <v>81.55216464959055</v>
      </c>
    </row>
    <row r="48" spans="2:5" ht="15">
      <c r="B48" s="41">
        <v>40179</v>
      </c>
      <c r="C48" s="42">
        <v>543.438</v>
      </c>
      <c r="D48" s="43">
        <v>46687</v>
      </c>
      <c r="E48" s="50">
        <v>85.91044424570971</v>
      </c>
    </row>
    <row r="49" spans="2:5" ht="15">
      <c r="B49" s="45">
        <v>40210</v>
      </c>
      <c r="C49" s="46">
        <v>539.87638</v>
      </c>
      <c r="D49" s="47">
        <v>47339.3</v>
      </c>
      <c r="E49" s="51">
        <v>87.68544384179208</v>
      </c>
    </row>
    <row r="50" spans="2:5" ht="15">
      <c r="B50" s="45">
        <v>40238</v>
      </c>
      <c r="C50" s="46">
        <v>608.14325</v>
      </c>
      <c r="D50" s="47">
        <v>51995.79</v>
      </c>
      <c r="E50" s="51">
        <v>85.49924709350964</v>
      </c>
    </row>
    <row r="51" spans="2:5" ht="15">
      <c r="B51" s="45">
        <v>40269</v>
      </c>
      <c r="C51" s="46">
        <v>581.59911</v>
      </c>
      <c r="D51" s="47">
        <v>49312.14</v>
      </c>
      <c r="E51" s="51">
        <v>84.78716550993347</v>
      </c>
    </row>
    <row r="52" spans="2:5" ht="15">
      <c r="B52" s="45">
        <v>40299</v>
      </c>
      <c r="C52" s="46">
        <v>578.2146899999999</v>
      </c>
      <c r="D52" s="47">
        <v>48790.16</v>
      </c>
      <c r="E52" s="51">
        <v>84.38069949416195</v>
      </c>
    </row>
    <row r="53" spans="2:5" ht="15">
      <c r="B53" s="45">
        <v>40330</v>
      </c>
      <c r="C53" s="46">
        <v>558.11067</v>
      </c>
      <c r="D53" s="47">
        <v>51025.07</v>
      </c>
      <c r="E53" s="51">
        <v>91.42464522314185</v>
      </c>
    </row>
    <row r="54" spans="2:5" ht="15">
      <c r="B54" s="45">
        <v>40360</v>
      </c>
      <c r="C54" s="46">
        <v>582.2651999999999</v>
      </c>
      <c r="D54" s="47">
        <v>51656.11</v>
      </c>
      <c r="E54" s="51">
        <v>88.71577762160611</v>
      </c>
    </row>
    <row r="55" spans="2:5" ht="15">
      <c r="B55" s="45">
        <v>40391</v>
      </c>
      <c r="C55" s="46">
        <v>576.7189599999999</v>
      </c>
      <c r="D55" s="47">
        <v>51180.21</v>
      </c>
      <c r="E55" s="51">
        <v>88.74376177956765</v>
      </c>
    </row>
    <row r="56" spans="2:5" ht="15">
      <c r="B56" s="45">
        <v>40422</v>
      </c>
      <c r="C56" s="46">
        <v>605.9409499999999</v>
      </c>
      <c r="D56" s="47">
        <v>53661.92</v>
      </c>
      <c r="E56" s="51">
        <v>88.55965255360279</v>
      </c>
    </row>
    <row r="57" spans="2:5" ht="15">
      <c r="B57" s="45">
        <v>40452</v>
      </c>
      <c r="C57" s="46">
        <v>615.50541</v>
      </c>
      <c r="D57" s="47">
        <v>56873.54</v>
      </c>
      <c r="E57" s="51">
        <v>92.40136492057803</v>
      </c>
    </row>
    <row r="58" spans="2:5" ht="15">
      <c r="B58" s="45">
        <v>40483</v>
      </c>
      <c r="C58" s="46">
        <v>688.1818199999999</v>
      </c>
      <c r="D58" s="47">
        <v>60762.88</v>
      </c>
      <c r="E58" s="51">
        <v>88.29480557914187</v>
      </c>
    </row>
    <row r="59" spans="2:5" ht="15">
      <c r="B59" s="49">
        <v>40513</v>
      </c>
      <c r="C59" s="52">
        <v>749.34959</v>
      </c>
      <c r="D59" s="53">
        <v>67224.14000000001</v>
      </c>
      <c r="E59" s="54">
        <v>89.70998436123787</v>
      </c>
    </row>
    <row r="60" spans="2:5" ht="15">
      <c r="B60" s="45">
        <v>40544</v>
      </c>
      <c r="C60" s="42">
        <v>697.34702</v>
      </c>
      <c r="D60" s="43">
        <v>66263.74</v>
      </c>
      <c r="E60" s="44">
        <v>95.02261872431893</v>
      </c>
    </row>
    <row r="61" spans="2:5" ht="15">
      <c r="B61" s="45">
        <v>40575</v>
      </c>
      <c r="C61" s="46">
        <v>608.81184</v>
      </c>
      <c r="D61" s="47">
        <v>58448.33</v>
      </c>
      <c r="E61" s="48">
        <v>96.00393119818433</v>
      </c>
    </row>
    <row r="62" spans="2:5" ht="15">
      <c r="B62" s="45">
        <v>40603</v>
      </c>
      <c r="C62" s="46">
        <v>731.5495500000001</v>
      </c>
      <c r="D62" s="47">
        <v>70131.26</v>
      </c>
      <c r="E62" s="48">
        <v>95.86672563738162</v>
      </c>
    </row>
    <row r="63" spans="2:5" ht="15">
      <c r="B63" s="45">
        <v>40634</v>
      </c>
      <c r="C63" s="46">
        <v>635.3103299999999</v>
      </c>
      <c r="D63" s="47">
        <v>61032.42</v>
      </c>
      <c r="E63" s="48">
        <v>96.0670984210189</v>
      </c>
    </row>
    <row r="64" spans="2:5" ht="15">
      <c r="B64" s="45">
        <v>40664</v>
      </c>
      <c r="C64" s="46">
        <v>701.13327</v>
      </c>
      <c r="D64" s="47">
        <v>68680.97</v>
      </c>
      <c r="E64" s="48">
        <v>97.95708310917837</v>
      </c>
    </row>
    <row r="65" spans="2:5" ht="15">
      <c r="B65" s="45">
        <v>40695</v>
      </c>
      <c r="C65" s="46">
        <v>720.81876</v>
      </c>
      <c r="D65" s="47">
        <v>69484.1</v>
      </c>
      <c r="E65" s="48">
        <v>96.39607603997433</v>
      </c>
    </row>
    <row r="66" spans="2:5" ht="15">
      <c r="B66" s="45">
        <v>40725</v>
      </c>
      <c r="C66" s="46">
        <v>671.60722</v>
      </c>
      <c r="D66" s="47">
        <v>68906.4</v>
      </c>
      <c r="E66" s="48">
        <v>102.59925436775382</v>
      </c>
    </row>
    <row r="67" spans="2:5" ht="15">
      <c r="B67" s="45">
        <v>40756</v>
      </c>
      <c r="C67" s="46">
        <v>667.5300699999999</v>
      </c>
      <c r="D67" s="47">
        <v>67736.99</v>
      </c>
      <c r="E67" s="48">
        <v>101.47406543049065</v>
      </c>
    </row>
    <row r="68" spans="2:5" ht="15">
      <c r="B68" s="45">
        <v>40787</v>
      </c>
      <c r="C68" s="46">
        <v>1169.84148</v>
      </c>
      <c r="D68" s="47">
        <v>115485.64</v>
      </c>
      <c r="E68" s="48">
        <v>98.71905037937277</v>
      </c>
    </row>
    <row r="69" spans="2:5" ht="15">
      <c r="B69" s="45">
        <v>40817</v>
      </c>
      <c r="C69" s="46">
        <v>863.07498</v>
      </c>
      <c r="D69" s="47">
        <v>88854.52</v>
      </c>
      <c r="E69" s="48">
        <v>102.9511016528367</v>
      </c>
    </row>
    <row r="70" spans="2:5" ht="15">
      <c r="B70" s="45">
        <v>40848</v>
      </c>
      <c r="C70" s="46">
        <v>980.161</v>
      </c>
      <c r="D70" s="47">
        <v>101195</v>
      </c>
      <c r="E70" s="48">
        <v>103.24324269176186</v>
      </c>
    </row>
    <row r="71" spans="2:5" ht="15">
      <c r="B71" s="45">
        <v>40878</v>
      </c>
      <c r="C71" s="46">
        <v>1055.035</v>
      </c>
      <c r="D71" s="47">
        <v>105944</v>
      </c>
      <c r="E71" s="48">
        <v>100.41752169359312</v>
      </c>
    </row>
    <row r="72" spans="2:5" ht="15">
      <c r="B72" s="41">
        <v>40909</v>
      </c>
      <c r="C72" s="42">
        <v>1052.782</v>
      </c>
      <c r="D72" s="43">
        <v>109933</v>
      </c>
      <c r="E72" s="50">
        <v>104.42142817791337</v>
      </c>
    </row>
    <row r="73" spans="2:5" ht="15">
      <c r="B73" s="45">
        <v>40940</v>
      </c>
      <c r="C73" s="46">
        <v>887.547</v>
      </c>
      <c r="D73" s="47">
        <v>94499</v>
      </c>
      <c r="E73" s="51">
        <v>106.47210795597303</v>
      </c>
    </row>
    <row r="74" spans="2:5" ht="15">
      <c r="B74" s="45">
        <v>40969</v>
      </c>
      <c r="C74" s="46">
        <v>1072.348</v>
      </c>
      <c r="D74" s="47">
        <v>110720</v>
      </c>
      <c r="E74" s="51">
        <v>103.2500643447836</v>
      </c>
    </row>
    <row r="75" spans="2:5" ht="15">
      <c r="B75" s="45">
        <v>41000</v>
      </c>
      <c r="C75" s="46">
        <v>1075.546</v>
      </c>
      <c r="D75" s="47">
        <v>112744</v>
      </c>
      <c r="E75" s="51">
        <v>104.82489823773228</v>
      </c>
    </row>
    <row r="76" spans="2:5" ht="15">
      <c r="B76" s="45">
        <v>41030</v>
      </c>
      <c r="C76" s="46">
        <v>1085.948</v>
      </c>
      <c r="D76" s="47">
        <v>113933</v>
      </c>
      <c r="E76" s="51">
        <v>104.9157049877158</v>
      </c>
    </row>
    <row r="77" spans="2:5" ht="15">
      <c r="B77" s="45">
        <v>41061</v>
      </c>
      <c r="C77" s="46">
        <v>919.35</v>
      </c>
      <c r="D77" s="47">
        <v>96394</v>
      </c>
      <c r="E77" s="51">
        <v>104.85016587806604</v>
      </c>
    </row>
    <row r="78" spans="2:5" ht="15">
      <c r="B78" s="45">
        <v>41091</v>
      </c>
      <c r="C78" s="46">
        <v>1144.254</v>
      </c>
      <c r="D78" s="47">
        <v>119194</v>
      </c>
      <c r="E78" s="51">
        <v>104.16743135702387</v>
      </c>
    </row>
    <row r="79" spans="2:5" ht="15">
      <c r="B79" s="45">
        <v>41122</v>
      </c>
      <c r="C79" s="46">
        <v>1236.457</v>
      </c>
      <c r="D79" s="47">
        <v>127904</v>
      </c>
      <c r="E79" s="51">
        <v>103.4439531661837</v>
      </c>
    </row>
    <row r="80" spans="2:5" ht="15">
      <c r="B80" s="45">
        <v>41153</v>
      </c>
      <c r="C80" s="46">
        <v>962.47</v>
      </c>
      <c r="D80" s="47">
        <v>103314</v>
      </c>
      <c r="E80" s="51">
        <v>107.34256652155392</v>
      </c>
    </row>
    <row r="81" spans="2:5" ht="15">
      <c r="B81" s="45">
        <v>41183</v>
      </c>
      <c r="C81" s="46">
        <v>1016.958</v>
      </c>
      <c r="D81" s="47">
        <v>110998</v>
      </c>
      <c r="E81" s="51">
        <v>109.14708375370468</v>
      </c>
    </row>
    <row r="82" spans="2:5" ht="15">
      <c r="B82" s="45">
        <v>41214</v>
      </c>
      <c r="C82" s="46">
        <v>1084.953</v>
      </c>
      <c r="D82" s="47">
        <v>113479</v>
      </c>
      <c r="E82" s="51">
        <v>104.59347086924502</v>
      </c>
    </row>
    <row r="83" spans="2:5" ht="15">
      <c r="B83" s="49">
        <v>41244</v>
      </c>
      <c r="C83" s="52">
        <v>1331.857</v>
      </c>
      <c r="D83" s="53">
        <v>138820</v>
      </c>
      <c r="E83" s="54">
        <v>104.23040912049868</v>
      </c>
    </row>
    <row r="84" spans="2:5" ht="15">
      <c r="B84" s="45">
        <v>41275</v>
      </c>
      <c r="C84" s="47">
        <v>1291.222</v>
      </c>
      <c r="D84" s="47">
        <v>139034</v>
      </c>
      <c r="E84" s="51">
        <v>107.67629423910063</v>
      </c>
    </row>
    <row r="85" spans="2:5" ht="15">
      <c r="B85" s="45">
        <v>41306</v>
      </c>
      <c r="C85" s="47">
        <v>1016.053</v>
      </c>
      <c r="D85" s="47">
        <v>110706</v>
      </c>
      <c r="E85" s="51">
        <v>108.9569146491374</v>
      </c>
    </row>
    <row r="86" spans="2:5" ht="15">
      <c r="B86" s="45">
        <v>41334</v>
      </c>
      <c r="C86" s="47">
        <v>952.47708</v>
      </c>
      <c r="D86" s="47">
        <v>104816.94</v>
      </c>
      <c r="E86" s="51">
        <v>110.04667954844646</v>
      </c>
    </row>
    <row r="87" spans="2:5" ht="15">
      <c r="B87" s="45">
        <v>41365</v>
      </c>
      <c r="C87" s="46">
        <v>1059.672</v>
      </c>
      <c r="D87" s="47">
        <v>112456</v>
      </c>
      <c r="E87" s="51">
        <v>106.12340422319359</v>
      </c>
    </row>
    <row r="88" spans="2:5" ht="15">
      <c r="B88" s="45">
        <v>41395</v>
      </c>
      <c r="C88" s="46">
        <v>1257.64458</v>
      </c>
      <c r="D88" s="47">
        <v>134337.88</v>
      </c>
      <c r="E88" s="51">
        <v>106.8170468321026</v>
      </c>
    </row>
    <row r="89" spans="2:5" ht="15">
      <c r="B89" s="45">
        <v>41426</v>
      </c>
      <c r="C89" s="46">
        <v>939.816</v>
      </c>
      <c r="D89" s="47">
        <v>102662</v>
      </c>
      <c r="E89" s="51">
        <v>109.23627603701149</v>
      </c>
    </row>
    <row r="90" spans="2:5" ht="15">
      <c r="B90" s="45">
        <v>41456</v>
      </c>
      <c r="C90" s="46">
        <v>1426.86565</v>
      </c>
      <c r="D90" s="47">
        <v>148236.13</v>
      </c>
      <c r="E90" s="51">
        <v>103.88933954643873</v>
      </c>
    </row>
    <row r="91" spans="2:5" ht="15">
      <c r="B91" s="45">
        <v>41487</v>
      </c>
      <c r="C91" s="46">
        <v>863.718</v>
      </c>
      <c r="D91" s="47">
        <v>97751</v>
      </c>
      <c r="E91" s="51">
        <v>113.1746704364156</v>
      </c>
    </row>
    <row r="92" spans="2:5" ht="15">
      <c r="B92" s="45">
        <v>41518</v>
      </c>
      <c r="C92" s="46">
        <v>1373.509</v>
      </c>
      <c r="D92" s="47">
        <v>145548</v>
      </c>
      <c r="E92" s="51">
        <v>105.96799875355748</v>
      </c>
    </row>
    <row r="93" spans="2:5" ht="15">
      <c r="B93" s="45">
        <v>41548</v>
      </c>
      <c r="C93" s="46">
        <v>1150.275</v>
      </c>
      <c r="D93" s="47">
        <v>126261</v>
      </c>
      <c r="E93" s="51">
        <v>109.7659255395449</v>
      </c>
    </row>
    <row r="94" spans="2:5" ht="15">
      <c r="B94" s="45">
        <v>41579</v>
      </c>
      <c r="C94" s="46">
        <v>1166.543</v>
      </c>
      <c r="D94" s="47">
        <v>126313</v>
      </c>
      <c r="E94" s="51">
        <v>108.27976336920285</v>
      </c>
    </row>
    <row r="95" spans="2:5" ht="15">
      <c r="B95" s="49">
        <v>41609</v>
      </c>
      <c r="C95" s="52">
        <v>1519.103</v>
      </c>
      <c r="D95" s="53">
        <v>165115</v>
      </c>
      <c r="E95" s="54">
        <v>108.69243231038317</v>
      </c>
    </row>
    <row r="96" spans="2:5" ht="15">
      <c r="B96" s="45">
        <v>41640</v>
      </c>
      <c r="C96" s="46">
        <v>1583.759</v>
      </c>
      <c r="D96" s="47">
        <v>177432</v>
      </c>
      <c r="E96" s="51">
        <v>112.03219681782392</v>
      </c>
    </row>
    <row r="97" spans="2:5" ht="15">
      <c r="B97" s="45">
        <v>41671</v>
      </c>
      <c r="C97" s="46">
        <v>1263.134</v>
      </c>
      <c r="D97" s="47">
        <v>140189</v>
      </c>
      <c r="E97" s="51">
        <v>110.98505780067673</v>
      </c>
    </row>
    <row r="98" spans="2:5" ht="15">
      <c r="B98" s="45">
        <v>41699</v>
      </c>
      <c r="C98" s="46">
        <v>1363.4668100000001</v>
      </c>
      <c r="D98" s="47">
        <v>152446.6</v>
      </c>
      <c r="E98" s="51">
        <v>111.80807547489916</v>
      </c>
    </row>
    <row r="99" spans="2:5" ht="15">
      <c r="B99" s="45">
        <v>41730</v>
      </c>
      <c r="C99" s="46">
        <v>1527.8272</v>
      </c>
      <c r="D99" s="47">
        <v>171129</v>
      </c>
      <c r="E99" s="51">
        <v>112.00808573116123</v>
      </c>
    </row>
    <row r="100" spans="2:5" ht="15">
      <c r="B100" s="45">
        <v>41760</v>
      </c>
      <c r="C100" s="46">
        <v>1658.42021</v>
      </c>
      <c r="D100" s="47">
        <v>182395.07</v>
      </c>
      <c r="E100" s="51">
        <v>109.9812151951525</v>
      </c>
    </row>
    <row r="101" spans="2:5" ht="15">
      <c r="B101" s="45">
        <v>41791</v>
      </c>
      <c r="C101" s="46">
        <v>1511.92642</v>
      </c>
      <c r="D101" s="47">
        <v>168368.32</v>
      </c>
      <c r="E101" s="51">
        <v>111.36012822634584</v>
      </c>
    </row>
    <row r="102" spans="2:5" ht="15">
      <c r="B102" s="45">
        <v>41821</v>
      </c>
      <c r="C102" s="46">
        <v>1519.99477</v>
      </c>
      <c r="D102" s="47">
        <v>176919.05</v>
      </c>
      <c r="E102" s="51">
        <v>116.39451233111808</v>
      </c>
    </row>
    <row r="103" spans="2:5" ht="15">
      <c r="B103" s="45">
        <v>41852</v>
      </c>
      <c r="C103" s="46">
        <v>1432.95187</v>
      </c>
      <c r="D103" s="47">
        <v>169951.5</v>
      </c>
      <c r="E103" s="51">
        <v>118.6023784595082</v>
      </c>
    </row>
    <row r="104" spans="2:5" ht="15">
      <c r="B104" s="45">
        <v>41883</v>
      </c>
      <c r="C104" s="46">
        <v>1786.0576999999998</v>
      </c>
      <c r="D104" s="47">
        <v>215838.18</v>
      </c>
      <c r="E104" s="51">
        <v>120.84614063700182</v>
      </c>
    </row>
    <row r="105" spans="2:5" ht="15">
      <c r="B105" s="45">
        <v>41913</v>
      </c>
      <c r="C105" s="46">
        <v>2042.43723</v>
      </c>
      <c r="D105" s="47">
        <v>239701.2</v>
      </c>
      <c r="E105" s="51">
        <v>117.3603753785863</v>
      </c>
    </row>
    <row r="106" spans="2:5" ht="15">
      <c r="B106" s="45">
        <v>41944</v>
      </c>
      <c r="C106" s="46">
        <v>1423.59889</v>
      </c>
      <c r="D106" s="47">
        <v>163752.31</v>
      </c>
      <c r="E106" s="51">
        <v>115.02700033715256</v>
      </c>
    </row>
    <row r="107" spans="2:5" ht="15">
      <c r="B107" s="49">
        <v>41974</v>
      </c>
      <c r="C107" s="52">
        <v>1868.5843200000002</v>
      </c>
      <c r="D107" s="53">
        <v>227836.95</v>
      </c>
      <c r="E107" s="54">
        <v>121.93024824269102</v>
      </c>
    </row>
    <row r="108" spans="2:5" ht="15">
      <c r="B108" s="45">
        <v>42005</v>
      </c>
      <c r="C108" s="46">
        <v>1432.14797</v>
      </c>
      <c r="D108" s="47">
        <v>170825.35</v>
      </c>
      <c r="E108" s="51">
        <v>119.27912029928025</v>
      </c>
    </row>
    <row r="109" spans="2:5" ht="15">
      <c r="B109" s="45">
        <v>42036</v>
      </c>
      <c r="C109" s="46">
        <v>1269.05149</v>
      </c>
      <c r="D109" s="47">
        <v>152847.73</v>
      </c>
      <c r="E109" s="51">
        <v>120.44249678159237</v>
      </c>
    </row>
    <row r="110" spans="2:5" ht="15">
      <c r="B110" s="45">
        <v>42064</v>
      </c>
      <c r="C110" s="46">
        <v>1315.49542</v>
      </c>
      <c r="D110" s="47">
        <v>159850.98</v>
      </c>
      <c r="E110" s="51">
        <v>121.51390082376723</v>
      </c>
    </row>
    <row r="111" spans="2:5" ht="15">
      <c r="B111" s="45">
        <v>42095</v>
      </c>
      <c r="C111" s="46">
        <v>1424.24271</v>
      </c>
      <c r="D111" s="47">
        <v>171402.08</v>
      </c>
      <c r="E111" s="51">
        <v>120.34611713055564</v>
      </c>
    </row>
    <row r="112" spans="2:5" ht="15">
      <c r="B112" s="45">
        <v>42125</v>
      </c>
      <c r="C112" s="46">
        <v>1442.26274</v>
      </c>
      <c r="D112" s="47">
        <v>172993.38</v>
      </c>
      <c r="E112" s="51">
        <v>119.9458151432242</v>
      </c>
    </row>
    <row r="113" spans="2:5" ht="15">
      <c r="B113" s="45">
        <v>42156</v>
      </c>
      <c r="C113" s="46">
        <v>1532.48154</v>
      </c>
      <c r="D113" s="47">
        <v>183090.16</v>
      </c>
      <c r="E113" s="51">
        <v>119.47299541370006</v>
      </c>
    </row>
    <row r="114" spans="2:5" ht="15">
      <c r="B114" s="45">
        <v>42186</v>
      </c>
      <c r="C114" s="46">
        <v>1264.87389</v>
      </c>
      <c r="D114" s="47">
        <v>159790.57</v>
      </c>
      <c r="E114" s="51">
        <v>126.3292501041349</v>
      </c>
    </row>
    <row r="115" spans="2:5" ht="15">
      <c r="B115" s="45">
        <v>42217</v>
      </c>
      <c r="C115" s="46">
        <v>1391.95637</v>
      </c>
      <c r="D115" s="47">
        <v>167062.04</v>
      </c>
      <c r="E115" s="51">
        <v>120.01959515440846</v>
      </c>
    </row>
    <row r="116" spans="2:5" ht="15">
      <c r="B116" s="45">
        <v>42248</v>
      </c>
      <c r="C116" s="46">
        <v>1323.60391</v>
      </c>
      <c r="D116" s="47">
        <v>155622.42</v>
      </c>
      <c r="E116" s="51">
        <v>117.57476600382664</v>
      </c>
    </row>
    <row r="117" spans="2:5" ht="15">
      <c r="B117" s="45">
        <v>42278</v>
      </c>
      <c r="C117" s="46">
        <v>1325.86628</v>
      </c>
      <c r="D117" s="47">
        <v>154676.92</v>
      </c>
      <c r="E117" s="51">
        <v>116.66102557491695</v>
      </c>
    </row>
    <row r="118" spans="2:5" ht="15">
      <c r="B118" s="45">
        <v>42309</v>
      </c>
      <c r="C118" s="46">
        <v>1500.97569</v>
      </c>
      <c r="D118" s="47">
        <v>176448.83</v>
      </c>
      <c r="E118" s="51">
        <v>117.55608780046265</v>
      </c>
    </row>
    <row r="119" spans="2:5" ht="15">
      <c r="B119" s="49">
        <v>42339</v>
      </c>
      <c r="C119" s="52">
        <v>1656.8773600000002</v>
      </c>
      <c r="D119" s="53">
        <v>190097.44</v>
      </c>
      <c r="E119" s="54">
        <v>114.73235411943826</v>
      </c>
    </row>
    <row r="120" spans="2:5" ht="15">
      <c r="B120" s="45">
        <v>42370</v>
      </c>
      <c r="C120" s="46">
        <v>1557.5678899999998</v>
      </c>
      <c r="D120" s="47">
        <v>181224.53</v>
      </c>
      <c r="E120" s="51">
        <v>116.35096689108043</v>
      </c>
    </row>
    <row r="121" spans="2:5" ht="15">
      <c r="B121" s="45">
        <v>42401</v>
      </c>
      <c r="C121" s="46">
        <v>1716.41966</v>
      </c>
      <c r="D121" s="47">
        <v>201231.48</v>
      </c>
      <c r="E121" s="51">
        <v>117.23909058464176</v>
      </c>
    </row>
    <row r="122" spans="2:5" ht="15">
      <c r="B122" s="45">
        <v>42430</v>
      </c>
      <c r="C122" s="46">
        <v>1463.22698</v>
      </c>
      <c r="D122" s="47">
        <v>166396.4</v>
      </c>
      <c r="E122" s="51">
        <v>113.71878886486907</v>
      </c>
    </row>
    <row r="123" spans="2:5" ht="15">
      <c r="B123" s="45">
        <v>42461</v>
      </c>
      <c r="C123" s="46">
        <v>1344.48224</v>
      </c>
      <c r="D123" s="47">
        <v>147676.75</v>
      </c>
      <c r="E123" s="51">
        <v>109.83912290280607</v>
      </c>
    </row>
    <row r="124" spans="2:5" ht="15">
      <c r="B124" s="45">
        <v>42491</v>
      </c>
      <c r="C124" s="46">
        <v>1497.78425</v>
      </c>
      <c r="D124" s="47">
        <v>162820.48</v>
      </c>
      <c r="E124" s="51">
        <v>108.7075658593686</v>
      </c>
    </row>
    <row r="125" spans="2:5" ht="15">
      <c r="B125" s="45">
        <v>42522</v>
      </c>
      <c r="C125" s="46">
        <v>1574.4759099999999</v>
      </c>
      <c r="D125" s="47">
        <v>172990.09</v>
      </c>
      <c r="E125" s="51">
        <v>109.87153814249213</v>
      </c>
    </row>
    <row r="126" spans="2:5" ht="15">
      <c r="B126" s="45">
        <v>42552</v>
      </c>
      <c r="C126" s="46">
        <v>1741.6068799999998</v>
      </c>
      <c r="D126" s="47">
        <v>199373.76</v>
      </c>
      <c r="E126" s="51">
        <v>114.47690192863732</v>
      </c>
    </row>
    <row r="127" spans="2:5" ht="15">
      <c r="B127" s="45">
        <v>42583</v>
      </c>
      <c r="C127" s="46">
        <v>1784.2590500000001</v>
      </c>
      <c r="D127" s="47">
        <v>183491.55</v>
      </c>
      <c r="E127" s="51">
        <v>102.83907485294806</v>
      </c>
    </row>
    <row r="128" spans="2:5" ht="15">
      <c r="B128" s="45">
        <v>42614</v>
      </c>
      <c r="C128" s="46">
        <v>1667.9004499999999</v>
      </c>
      <c r="D128" s="47">
        <v>168071.48</v>
      </c>
      <c r="E128" s="51">
        <v>100.76829225629143</v>
      </c>
    </row>
    <row r="129" spans="2:5" ht="15">
      <c r="B129" s="45">
        <v>42644</v>
      </c>
      <c r="C129" s="46">
        <v>1752.1562</v>
      </c>
      <c r="D129" s="47">
        <v>178037.33</v>
      </c>
      <c r="E129" s="51">
        <v>101.61042149096069</v>
      </c>
    </row>
    <row r="130" spans="2:5" ht="15">
      <c r="B130" s="45">
        <v>42675</v>
      </c>
      <c r="C130" s="46">
        <v>1662.61948</v>
      </c>
      <c r="D130" s="47">
        <v>178769.83</v>
      </c>
      <c r="E130" s="51">
        <v>107.52299738482554</v>
      </c>
    </row>
    <row r="131" spans="2:5" ht="15">
      <c r="B131" s="49">
        <v>42705</v>
      </c>
      <c r="C131" s="52">
        <v>1794.8601</v>
      </c>
      <c r="D131" s="53">
        <v>191571</v>
      </c>
      <c r="E131" s="54">
        <v>106.7331097281621</v>
      </c>
    </row>
    <row r="132" spans="2:5" ht="15">
      <c r="B132" s="45">
        <v>42736</v>
      </c>
      <c r="C132" s="42">
        <v>2108.8040199999996</v>
      </c>
      <c r="D132" s="43">
        <v>218872.11</v>
      </c>
      <c r="E132" s="50">
        <v>103.7896873887788</v>
      </c>
    </row>
    <row r="133" spans="2:5" ht="15">
      <c r="B133" s="45">
        <v>42767</v>
      </c>
      <c r="C133" s="46">
        <v>1522.2821000000001</v>
      </c>
      <c r="D133" s="47">
        <v>167731.73</v>
      </c>
      <c r="E133" s="51">
        <v>110.18439354965811</v>
      </c>
    </row>
    <row r="134" spans="2:5" ht="15">
      <c r="B134" s="45">
        <v>42795</v>
      </c>
      <c r="C134" s="46">
        <v>1828.7063200000002</v>
      </c>
      <c r="D134" s="47">
        <v>193647.59</v>
      </c>
      <c r="E134" s="51">
        <v>105.89321417120709</v>
      </c>
    </row>
    <row r="135" spans="2:5" ht="15">
      <c r="B135" s="45">
        <v>42826</v>
      </c>
      <c r="C135" s="46">
        <v>1749.5991399999998</v>
      </c>
      <c r="D135" s="47">
        <v>185615.90999999997</v>
      </c>
      <c r="E135" s="51">
        <v>106.09053568693453</v>
      </c>
    </row>
    <row r="136" spans="2:5" ht="15.75" customHeight="1">
      <c r="B136" s="45">
        <v>42856</v>
      </c>
      <c r="C136" s="46">
        <v>1841.5559999999998</v>
      </c>
      <c r="D136" s="47">
        <v>199641.81</v>
      </c>
      <c r="E136" s="51">
        <v>108.4093071294058</v>
      </c>
    </row>
    <row r="137" spans="2:5" ht="15.75" customHeight="1">
      <c r="B137" s="45">
        <v>42887</v>
      </c>
      <c r="C137" s="46">
        <v>1886.4656699999998</v>
      </c>
      <c r="D137" s="47">
        <v>198100.76</v>
      </c>
      <c r="E137" s="51">
        <v>105.01159027187597</v>
      </c>
    </row>
    <row r="138" spans="2:5" ht="15.75" customHeight="1">
      <c r="B138" s="45">
        <v>42917</v>
      </c>
      <c r="C138" s="46">
        <v>1941.68089</v>
      </c>
      <c r="D138" s="47">
        <v>229251.27</v>
      </c>
      <c r="E138" s="51">
        <v>118.06845871568525</v>
      </c>
    </row>
    <row r="139" spans="2:5" ht="15.75" customHeight="1">
      <c r="B139" s="45">
        <v>42948</v>
      </c>
      <c r="C139" s="46">
        <v>2138.70279</v>
      </c>
      <c r="D139" s="47">
        <v>240108.82000000004</v>
      </c>
      <c r="E139" s="51">
        <v>112.26843726144858</v>
      </c>
    </row>
    <row r="140" spans="2:5" ht="15.75" customHeight="1">
      <c r="B140" s="45">
        <v>42979</v>
      </c>
      <c r="C140" s="46">
        <v>1677.93723</v>
      </c>
      <c r="D140" s="47">
        <v>204439.77</v>
      </c>
      <c r="E140" s="51">
        <v>121.83993914957117</v>
      </c>
    </row>
    <row r="141" spans="2:5" ht="15.75" customHeight="1">
      <c r="B141" s="45">
        <v>43009</v>
      </c>
      <c r="C141" s="46">
        <v>1833.1991600000001</v>
      </c>
      <c r="D141" s="47">
        <v>218118.59999999998</v>
      </c>
      <c r="E141" s="51">
        <v>118.98248960576655</v>
      </c>
    </row>
    <row r="142" spans="2:5" ht="15.75" customHeight="1">
      <c r="B142" s="45">
        <v>43040</v>
      </c>
      <c r="C142" s="46">
        <v>1704.3115699999998</v>
      </c>
      <c r="D142" s="47">
        <v>205895.23</v>
      </c>
      <c r="E142" s="51">
        <v>120.80844466719195</v>
      </c>
    </row>
    <row r="143" spans="2:5" ht="15.75" customHeight="1">
      <c r="B143" s="49">
        <v>43070</v>
      </c>
      <c r="C143" s="52">
        <v>2057.3723800000002</v>
      </c>
      <c r="D143" s="53">
        <v>257471.6</v>
      </c>
      <c r="E143" s="54">
        <v>125.14584258198313</v>
      </c>
    </row>
    <row r="144" spans="2:5" ht="15.75" customHeight="1">
      <c r="B144" s="45">
        <v>43101</v>
      </c>
      <c r="C144" s="46">
        <v>2147.48696</v>
      </c>
      <c r="D144" s="47">
        <v>257245.80000000005</v>
      </c>
      <c r="E144" s="51">
        <v>119.78922563515825</v>
      </c>
    </row>
    <row r="145" spans="2:5" ht="15.75" customHeight="1">
      <c r="B145" s="45">
        <v>43132</v>
      </c>
      <c r="C145" s="46">
        <v>2027.80444</v>
      </c>
      <c r="D145" s="47">
        <v>242565.43</v>
      </c>
      <c r="E145" s="51">
        <v>119.61973512593748</v>
      </c>
    </row>
    <row r="146" spans="2:5" ht="15.75" customHeight="1">
      <c r="B146" s="45">
        <v>43160</v>
      </c>
      <c r="C146" s="46">
        <v>1774.5717400000003</v>
      </c>
      <c r="D146" s="47">
        <v>212590.80999999997</v>
      </c>
      <c r="E146" s="51">
        <v>119.79837456444558</v>
      </c>
    </row>
    <row r="147" spans="2:5" ht="15.75" customHeight="1">
      <c r="B147" s="45">
        <v>43191</v>
      </c>
      <c r="C147" s="46">
        <v>1864.17664</v>
      </c>
      <c r="D147" s="47">
        <v>226867.14999999997</v>
      </c>
      <c r="E147" s="51">
        <v>121.6983118080484</v>
      </c>
    </row>
    <row r="148" spans="2:5" ht="15.75" customHeight="1">
      <c r="B148" s="45">
        <v>43221</v>
      </c>
      <c r="C148" s="46">
        <v>1782.56859</v>
      </c>
      <c r="D148" s="47">
        <v>216066.23</v>
      </c>
      <c r="E148" s="51">
        <v>121.21061215377973</v>
      </c>
    </row>
    <row r="149" spans="2:5" ht="15.75" customHeight="1">
      <c r="B149" s="45">
        <v>43252</v>
      </c>
      <c r="C149" s="46">
        <v>1965.9882600000003</v>
      </c>
      <c r="D149" s="47">
        <v>229143.01000000004</v>
      </c>
      <c r="E149" s="51">
        <v>116.55360037602667</v>
      </c>
    </row>
    <row r="150" spans="2:5" ht="15.75" customHeight="1">
      <c r="B150" s="45">
        <v>43282</v>
      </c>
      <c r="C150" s="46">
        <v>1552.2775699999997</v>
      </c>
      <c r="D150" s="47">
        <v>200832.09999999998</v>
      </c>
      <c r="E150" s="51">
        <v>129.37898729026924</v>
      </c>
    </row>
    <row r="151" spans="2:5" ht="15.75" customHeight="1">
      <c r="B151" s="45">
        <v>43313</v>
      </c>
      <c r="C151" s="46">
        <v>1868.42171</v>
      </c>
      <c r="D151" s="47">
        <v>236714.68000000002</v>
      </c>
      <c r="E151" s="51">
        <v>126.69231936937835</v>
      </c>
    </row>
    <row r="152" spans="2:5" ht="15.75" customHeight="1">
      <c r="B152" s="45">
        <v>43344</v>
      </c>
      <c r="C152" s="46">
        <v>1456.8934600000002</v>
      </c>
      <c r="D152" s="47">
        <v>184395.00000000003</v>
      </c>
      <c r="E152" s="51">
        <v>126.56725084070321</v>
      </c>
    </row>
    <row r="153" spans="2:5" ht="15">
      <c r="B153" s="45">
        <v>43374</v>
      </c>
      <c r="C153" s="46">
        <v>1895.5788799999998</v>
      </c>
      <c r="D153" s="47">
        <v>243010.73</v>
      </c>
      <c r="E153" s="51">
        <v>128.1986904179899</v>
      </c>
    </row>
    <row r="154" spans="2:5" ht="15">
      <c r="B154" s="45">
        <v>43405</v>
      </c>
      <c r="C154" s="46">
        <v>1759.52659</v>
      </c>
      <c r="D154" s="47">
        <v>221490.32</v>
      </c>
      <c r="E154" s="51">
        <v>125.88063247171503</v>
      </c>
    </row>
    <row r="155" spans="2:5" ht="15">
      <c r="B155" s="49">
        <v>43435</v>
      </c>
      <c r="C155" s="52">
        <v>1622.9588</v>
      </c>
      <c r="D155" s="53">
        <v>209081.74</v>
      </c>
      <c r="E155" s="54">
        <v>128.82750936129742</v>
      </c>
    </row>
    <row r="156" spans="2:5" s="25" customFormat="1" ht="15">
      <c r="B156" s="45">
        <v>43466</v>
      </c>
      <c r="C156" s="46">
        <v>1911.61598</v>
      </c>
      <c r="D156" s="47">
        <v>238025.09000000003</v>
      </c>
      <c r="E156" s="51">
        <v>124.51511835551827</v>
      </c>
    </row>
    <row r="157" spans="2:5" s="25" customFormat="1" ht="15">
      <c r="B157" s="45">
        <v>43497</v>
      </c>
      <c r="C157" s="46">
        <v>1686.7020499999999</v>
      </c>
      <c r="D157" s="47">
        <v>213080.23000000004</v>
      </c>
      <c r="E157" s="51">
        <v>126.32950200066459</v>
      </c>
    </row>
    <row r="158" spans="2:5" s="25" customFormat="1" ht="15">
      <c r="B158" s="45">
        <v>43525</v>
      </c>
      <c r="C158" s="46">
        <v>1562.51498</v>
      </c>
      <c r="D158" s="47">
        <v>194113.68999999997</v>
      </c>
      <c r="E158" s="51">
        <v>124.23157056708664</v>
      </c>
    </row>
    <row r="159" spans="2:5" s="25" customFormat="1" ht="15">
      <c r="B159" s="45">
        <v>43556</v>
      </c>
      <c r="C159" s="46">
        <v>1675.05367</v>
      </c>
      <c r="D159" s="47">
        <v>213379.21999999997</v>
      </c>
      <c r="E159" s="51">
        <v>127.38649741294556</v>
      </c>
    </row>
    <row r="160" spans="2:5" s="25" customFormat="1" ht="15">
      <c r="B160" s="49">
        <v>43586</v>
      </c>
      <c r="C160" s="52">
        <v>2026.19067</v>
      </c>
      <c r="D160" s="53">
        <v>256630.07000000004</v>
      </c>
      <c r="E160" s="54">
        <v>126.65642666294582</v>
      </c>
    </row>
    <row r="161" spans="2:5" ht="15">
      <c r="B161" s="59"/>
      <c r="C161" s="47"/>
      <c r="D161" s="47"/>
      <c r="E161" s="60"/>
    </row>
    <row r="162" ht="15">
      <c r="B162" s="56" t="s">
        <v>0</v>
      </c>
    </row>
    <row r="163" ht="15">
      <c r="B163" s="56" t="s">
        <v>19</v>
      </c>
    </row>
  </sheetData>
  <sheetProtection/>
  <mergeCells count="1">
    <mergeCell ref="C9:D9"/>
  </mergeCells>
  <hyperlinks>
    <hyperlink ref="E9" location="'Queso Fundi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2019-07-12T19:41:29Z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